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185" yWindow="-15" windowWidth="7200" windowHeight="11640" tabRatio="842" activeTab="8"/>
  </bookViews>
  <sheets>
    <sheet name="月菜單" sheetId="12" r:id="rId1"/>
    <sheet name="第1週" sheetId="8" r:id="rId2"/>
    <sheet name="Sheet1" sheetId="4" state="hidden" r:id="rId3"/>
    <sheet name="Sheet2" sheetId="5" state="hidden" r:id="rId4"/>
    <sheet name="Sheet3" sheetId="6" state="hidden" r:id="rId5"/>
    <sheet name="第2週" sheetId="14" r:id="rId6"/>
    <sheet name="第3週" sheetId="15" r:id="rId7"/>
    <sheet name="第4週" sheetId="19" r:id="rId8"/>
    <sheet name="第5週" sheetId="20" r:id="rId9"/>
  </sheets>
  <externalReferences>
    <externalReference r:id="rId10"/>
  </externalReferences>
  <definedNames>
    <definedName name="_xlnm.Print_Area" localSheetId="0">月菜單!$A$1:$P$26</definedName>
    <definedName name="_xlnm.Print_Area" localSheetId="1">第1週!$A$1:$AJ$40</definedName>
    <definedName name="_xlnm.Print_Area" localSheetId="5">第2週!$A$1:$AJ$40</definedName>
    <definedName name="_xlnm.Print_Area" localSheetId="6">第3週!$A$1:$AJ$41</definedName>
    <definedName name="湯品">[1]菜單!$F$2:$F$46</definedName>
    <definedName name="湯食">[1]菜單!$G$2:$G$51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9" i="19" l="1"/>
  <c r="AB8" i="19"/>
  <c r="AA7" i="19"/>
  <c r="U24" i="19"/>
  <c r="AI8" i="19"/>
  <c r="AH7" i="19"/>
  <c r="G10" i="19"/>
  <c r="G9" i="19"/>
  <c r="E8" i="19"/>
  <c r="F7" i="19"/>
  <c r="G25" i="15" l="1"/>
  <c r="F24" i="15"/>
  <c r="G23" i="15"/>
  <c r="G9" i="15"/>
  <c r="G8" i="15"/>
  <c r="F7" i="15"/>
  <c r="G18" i="15" l="1"/>
  <c r="F16" i="15"/>
  <c r="G15" i="15"/>
  <c r="E14" i="15"/>
  <c r="G13" i="15"/>
  <c r="E12" i="15"/>
  <c r="S10" i="15"/>
  <c r="T7" i="15"/>
  <c r="T24" i="15"/>
  <c r="U23" i="15"/>
  <c r="AA23" i="14"/>
  <c r="AB22" i="14"/>
  <c r="AB14" i="14"/>
  <c r="AB13" i="14"/>
  <c r="AA12" i="14"/>
  <c r="S15" i="14" l="1"/>
  <c r="T13" i="14"/>
  <c r="U12" i="14"/>
  <c r="U10" i="14"/>
  <c r="S8" i="14"/>
  <c r="T7" i="14"/>
  <c r="S22" i="14"/>
  <c r="M8" i="14"/>
  <c r="N11" i="14"/>
  <c r="M12" i="14" l="1"/>
  <c r="F25" i="14"/>
  <c r="G22" i="14"/>
  <c r="G17" i="14"/>
  <c r="F13" i="14"/>
  <c r="G12" i="14"/>
  <c r="G10" i="14"/>
  <c r="F7" i="14"/>
  <c r="U18" i="15" l="1"/>
  <c r="U14" i="15"/>
  <c r="T13" i="15"/>
  <c r="U12" i="15"/>
  <c r="M17" i="20" l="1"/>
  <c r="N15" i="20"/>
  <c r="N14" i="20"/>
  <c r="N13" i="20"/>
  <c r="M12" i="20"/>
  <c r="M11" i="20"/>
  <c r="N10" i="20"/>
  <c r="N9" i="20"/>
  <c r="M7" i="20"/>
  <c r="L5" i="20"/>
  <c r="AH7" i="15" l="1"/>
  <c r="AI10" i="15"/>
  <c r="AB9" i="15"/>
  <c r="AB8" i="15"/>
  <c r="AA7" i="15"/>
  <c r="N21" i="15"/>
  <c r="N20" i="15"/>
  <c r="M19" i="15"/>
  <c r="N18" i="15"/>
  <c r="AB12" i="15"/>
  <c r="AH12" i="15"/>
  <c r="AA13" i="15"/>
  <c r="AB14" i="15"/>
  <c r="AI14" i="15"/>
  <c r="AH15" i="15"/>
  <c r="AB18" i="15"/>
  <c r="AI18" i="15"/>
  <c r="AB23" i="15"/>
  <c r="AH23" i="15"/>
  <c r="Z24" i="15"/>
  <c r="AI24" i="15"/>
  <c r="AA26" i="15"/>
  <c r="Z10" i="20"/>
  <c r="AB23" i="20"/>
  <c r="S23" i="20"/>
  <c r="AA22" i="20"/>
  <c r="T22" i="20"/>
  <c r="AB17" i="20"/>
  <c r="U17" i="20"/>
  <c r="AA14" i="20"/>
  <c r="AB13" i="20"/>
  <c r="T13" i="20"/>
  <c r="Z12" i="20"/>
  <c r="U12" i="20"/>
  <c r="AA9" i="20"/>
  <c r="U9" i="20"/>
  <c r="AB8" i="20"/>
  <c r="T8" i="20"/>
  <c r="AB7" i="20"/>
  <c r="S7" i="20"/>
  <c r="AI17" i="19"/>
  <c r="AB17" i="19"/>
  <c r="AH15" i="19"/>
  <c r="AB15" i="19"/>
  <c r="AI14" i="19"/>
  <c r="AB14" i="19"/>
  <c r="AH13" i="19"/>
  <c r="AB13" i="19"/>
  <c r="AI12" i="19"/>
  <c r="AA12" i="19"/>
  <c r="U9" i="19"/>
  <c r="F13" i="19"/>
  <c r="F12" i="19"/>
  <c r="AH23" i="8"/>
  <c r="AI22" i="8"/>
  <c r="AI17" i="8"/>
  <c r="AH15" i="8"/>
  <c r="AI14" i="8"/>
  <c r="AI13" i="8"/>
  <c r="AI12" i="8"/>
  <c r="AA23" i="8"/>
  <c r="AB22" i="8"/>
  <c r="AB17" i="8"/>
  <c r="AB13" i="8"/>
  <c r="AA12" i="8"/>
  <c r="AB10" i="8"/>
  <c r="AB9" i="8"/>
  <c r="AB8" i="8"/>
  <c r="AA7" i="8"/>
  <c r="Z5" i="8" l="1"/>
  <c r="E6" i="14"/>
  <c r="E5" i="14"/>
  <c r="Z5" i="19"/>
  <c r="Z5" i="20"/>
  <c r="AG6" i="20"/>
  <c r="AG5" i="20"/>
  <c r="AG6" i="19"/>
  <c r="AG5" i="19"/>
  <c r="E6" i="19"/>
  <c r="E5" i="19"/>
  <c r="AG6" i="8"/>
  <c r="AG5" i="8"/>
  <c r="AG6" i="15"/>
  <c r="AG5" i="15"/>
  <c r="E6" i="15"/>
  <c r="E5" i="15"/>
  <c r="Z5" i="15"/>
  <c r="E20" i="12"/>
  <c r="F20" i="12"/>
  <c r="G20" i="12"/>
  <c r="F19" i="12"/>
  <c r="F15" i="12"/>
  <c r="F10" i="12"/>
  <c r="F16" i="12"/>
  <c r="F11" i="12"/>
  <c r="AH7" i="8"/>
  <c r="AH7" i="20"/>
  <c r="N17" i="19"/>
  <c r="N11" i="15"/>
  <c r="S6" i="20"/>
  <c r="S5" i="20"/>
  <c r="T23" i="19"/>
  <c r="U22" i="19"/>
  <c r="U17" i="19"/>
  <c r="S15" i="19"/>
  <c r="U14" i="19"/>
  <c r="S13" i="19"/>
  <c r="U12" i="19"/>
  <c r="T7" i="19"/>
  <c r="S6" i="19"/>
  <c r="S5" i="19"/>
  <c r="L18" i="19"/>
  <c r="N16" i="19"/>
  <c r="N15" i="19"/>
  <c r="M14" i="19"/>
  <c r="M13" i="19"/>
  <c r="N12" i="19"/>
  <c r="N10" i="19"/>
  <c r="N9" i="19"/>
  <c r="M8" i="19"/>
  <c r="N7" i="19"/>
  <c r="L5" i="19"/>
  <c r="S6" i="15"/>
  <c r="S5" i="15"/>
  <c r="N10" i="15"/>
  <c r="M10" i="15"/>
  <c r="N9" i="15"/>
  <c r="M8" i="15"/>
  <c r="N7" i="15"/>
  <c r="L5" i="15"/>
  <c r="Z5" i="14"/>
  <c r="U17" i="14"/>
  <c r="S6" i="14"/>
  <c r="S5" i="14"/>
  <c r="N26" i="14"/>
  <c r="N25" i="14"/>
  <c r="M24" i="14"/>
  <c r="L23" i="14"/>
  <c r="L22" i="14"/>
  <c r="N10" i="14"/>
  <c r="N9" i="14"/>
  <c r="N7" i="14"/>
  <c r="L5" i="14"/>
  <c r="AG22" i="19"/>
  <c r="F23" i="19" l="1"/>
  <c r="G22" i="19"/>
  <c r="AB25" i="19"/>
  <c r="AA24" i="19"/>
  <c r="Z22" i="19"/>
  <c r="AA7" i="14" l="1"/>
  <c r="S45" i="14"/>
  <c r="T42" i="14"/>
  <c r="D19" i="12" l="1"/>
  <c r="O18" i="12"/>
  <c r="G18" i="12"/>
  <c r="F18" i="12"/>
  <c r="E18" i="12"/>
  <c r="D18" i="12"/>
  <c r="C18" i="12"/>
  <c r="E5" i="12"/>
  <c r="E13" i="12"/>
  <c r="G5" i="12"/>
  <c r="F5" i="12"/>
  <c r="D5" i="12"/>
  <c r="C5" i="12"/>
  <c r="G17" i="19" l="1"/>
  <c r="AB17" i="14"/>
  <c r="AA9" i="14"/>
  <c r="AB8" i="14"/>
  <c r="Q46" i="19" l="1"/>
  <c r="H48" i="15" l="1"/>
  <c r="H47" i="15"/>
  <c r="AH22" i="20" l="1"/>
  <c r="AI23" i="20" l="1"/>
  <c r="G16" i="12" l="1"/>
  <c r="AG12" i="20" l="1"/>
  <c r="AI13" i="20"/>
  <c r="AH14" i="20"/>
  <c r="E16" i="12"/>
  <c r="G22" i="12" l="1"/>
  <c r="F22" i="12"/>
  <c r="E22" i="12"/>
  <c r="D22" i="12"/>
  <c r="C22" i="12"/>
  <c r="G8" i="12" l="1"/>
  <c r="F8" i="12"/>
  <c r="E8" i="12"/>
  <c r="D8" i="12"/>
  <c r="C8" i="12"/>
  <c r="C6" i="12"/>
  <c r="AI17" i="20"/>
  <c r="AH29" i="20"/>
  <c r="AF31" i="20" s="1"/>
  <c r="J22" i="12" s="1"/>
  <c r="AG29" i="20"/>
  <c r="AF30" i="20" s="1"/>
  <c r="I22" i="12" s="1"/>
  <c r="AI29" i="20" l="1"/>
  <c r="AF32" i="20" s="1"/>
  <c r="K22" i="12" s="1"/>
  <c r="AA29" i="14"/>
  <c r="Y31" i="14" s="1"/>
  <c r="J8" i="12" s="1"/>
  <c r="AB29" i="14"/>
  <c r="Y32" i="14" s="1"/>
  <c r="K8" i="12" s="1"/>
  <c r="Z29" i="14"/>
  <c r="Y30" i="14" s="1"/>
  <c r="AF36" i="20" l="1"/>
  <c r="O22" i="12" s="1"/>
  <c r="Y36" i="14"/>
  <c r="O8" i="12" s="1"/>
  <c r="I8" i="12"/>
  <c r="F29" i="20" l="1"/>
  <c r="L21" i="12" l="1"/>
  <c r="L20" i="12"/>
  <c r="G13" i="12" l="1"/>
  <c r="D16" i="12"/>
  <c r="G21" i="12"/>
  <c r="F21" i="12"/>
  <c r="E21" i="12"/>
  <c r="D21" i="12"/>
  <c r="C21" i="12"/>
  <c r="D20" i="12"/>
  <c r="C20" i="12"/>
  <c r="AA29" i="20" l="1"/>
  <c r="Y31" i="20" s="1"/>
  <c r="J21" i="12" s="1"/>
  <c r="Z29" i="20"/>
  <c r="Y30" i="20" s="1"/>
  <c r="I21" i="12" s="1"/>
  <c r="AB29" i="20"/>
  <c r="Y32" i="20" s="1"/>
  <c r="K21" i="12" s="1"/>
  <c r="S29" i="20"/>
  <c r="R30" i="20" s="1"/>
  <c r="I20" i="12" s="1"/>
  <c r="O21" i="12" l="1"/>
  <c r="Y36" i="20"/>
  <c r="T29" i="20"/>
  <c r="R31" i="20" s="1"/>
  <c r="J20" i="12" s="1"/>
  <c r="U29" i="20"/>
  <c r="R32" i="20" s="1"/>
  <c r="K20" i="12" s="1"/>
  <c r="G6" i="12"/>
  <c r="F6" i="12"/>
  <c r="E6" i="12"/>
  <c r="D6" i="12"/>
  <c r="O20" i="12" l="1"/>
  <c r="R36" i="20"/>
  <c r="G29" i="14"/>
  <c r="D32" i="14" s="1"/>
  <c r="K5" i="12" s="1"/>
  <c r="E29" i="14"/>
  <c r="D30" i="14" s="1"/>
  <c r="F29" i="14"/>
  <c r="D31" i="14" s="1"/>
  <c r="J5" i="12" s="1"/>
  <c r="I5" i="12" l="1"/>
  <c r="D36" i="14"/>
  <c r="O5" i="12" s="1"/>
  <c r="AG29" i="8"/>
  <c r="AF30" i="8" s="1"/>
  <c r="AH29" i="8"/>
  <c r="AF31" i="8" s="1"/>
  <c r="AI29" i="8"/>
  <c r="AF32" i="8" s="1"/>
  <c r="AF36" i="8" l="1"/>
  <c r="L11" i="12" l="1"/>
  <c r="L10" i="12"/>
  <c r="C29" i="15" l="1"/>
  <c r="C19" i="12"/>
  <c r="E17" i="12"/>
  <c r="G17" i="12"/>
  <c r="F17" i="12"/>
  <c r="D17" i="12"/>
  <c r="C17" i="12"/>
  <c r="D15" i="12"/>
  <c r="C15" i="12"/>
  <c r="G14" i="12"/>
  <c r="F14" i="12"/>
  <c r="E14" i="12"/>
  <c r="D14" i="12"/>
  <c r="C14" i="12"/>
  <c r="G12" i="12"/>
  <c r="F12" i="12"/>
  <c r="E12" i="12"/>
  <c r="D12" i="12"/>
  <c r="F13" i="12"/>
  <c r="D13" i="12"/>
  <c r="C12" i="12"/>
  <c r="D10" i="12"/>
  <c r="C10" i="12"/>
  <c r="G9" i="12"/>
  <c r="F9" i="12"/>
  <c r="E9" i="12"/>
  <c r="D9" i="12"/>
  <c r="C9" i="12"/>
  <c r="F7" i="12"/>
  <c r="D7" i="12"/>
  <c r="E7" i="12"/>
  <c r="G7" i="12"/>
  <c r="C7" i="12"/>
  <c r="N29" i="8" l="1"/>
  <c r="M30" i="15" l="1"/>
  <c r="T29" i="19" l="1"/>
  <c r="C16" i="12"/>
  <c r="AH30" i="15" l="1"/>
  <c r="G11" i="12" l="1"/>
  <c r="E11" i="12"/>
  <c r="D11" i="12"/>
  <c r="C11" i="12"/>
  <c r="F30" i="15" l="1"/>
  <c r="C13" i="12"/>
  <c r="C3" i="12" l="1"/>
  <c r="AH29" i="19" l="1"/>
  <c r="AF31" i="19" s="1"/>
  <c r="J18" i="12" s="1"/>
  <c r="AG29" i="19"/>
  <c r="AF30" i="19" s="1"/>
  <c r="I18" i="12" s="1"/>
  <c r="AI29" i="19" l="1"/>
  <c r="AF32" i="19" s="1"/>
  <c r="K18" i="12" s="1"/>
  <c r="E4" i="12"/>
  <c r="L29" i="20"/>
  <c r="K30" i="20" s="1"/>
  <c r="E29" i="20"/>
  <c r="D30" i="20" s="1"/>
  <c r="S29" i="19"/>
  <c r="L29" i="19"/>
  <c r="K30" i="19" s="1"/>
  <c r="Z29" i="19"/>
  <c r="Y30" i="19" s="1"/>
  <c r="Z30" i="15"/>
  <c r="Y31" i="15" s="1"/>
  <c r="I12" i="12" s="1"/>
  <c r="D31" i="20" l="1"/>
  <c r="U29" i="19"/>
  <c r="R32" i="19" s="1"/>
  <c r="N29" i="20"/>
  <c r="K32" i="20" s="1"/>
  <c r="R31" i="19"/>
  <c r="E29" i="19"/>
  <c r="D30" i="19" s="1"/>
  <c r="M29" i="20"/>
  <c r="K31" i="20" s="1"/>
  <c r="G29" i="20"/>
  <c r="D32" i="20" s="1"/>
  <c r="AA29" i="19"/>
  <c r="Y31" i="19" s="1"/>
  <c r="AB29" i="19"/>
  <c r="Y32" i="19" s="1"/>
  <c r="M29" i="19"/>
  <c r="K31" i="19" s="1"/>
  <c r="N29" i="19"/>
  <c r="K32" i="19" s="1"/>
  <c r="G29" i="19"/>
  <c r="D32" i="19" s="1"/>
  <c r="R30" i="19"/>
  <c r="F29" i="19"/>
  <c r="D31" i="19" s="1"/>
  <c r="AB30" i="15"/>
  <c r="Y33" i="15" s="1"/>
  <c r="AA30" i="15"/>
  <c r="Y32" i="15" s="1"/>
  <c r="Y37" i="15" l="1"/>
  <c r="Y36" i="19"/>
  <c r="K36" i="19"/>
  <c r="K36" i="20"/>
  <c r="R36" i="19"/>
  <c r="D36" i="19"/>
  <c r="D32" i="15"/>
  <c r="E30" i="15"/>
  <c r="D31" i="15" s="1"/>
  <c r="I9" i="12" s="1"/>
  <c r="G30" i="15" l="1"/>
  <c r="D33" i="15" s="1"/>
  <c r="D37" i="15" s="1"/>
  <c r="O9" i="12" s="1"/>
  <c r="L19" i="12"/>
  <c r="K19" i="12"/>
  <c r="J19" i="12"/>
  <c r="I19" i="12"/>
  <c r="O19" i="12" l="1"/>
  <c r="S30" i="15" l="1"/>
  <c r="R31" i="15" s="1"/>
  <c r="L30" i="15"/>
  <c r="K31" i="15" s="1"/>
  <c r="N30" i="15" l="1"/>
  <c r="K33" i="15" s="1"/>
  <c r="K32" i="15"/>
  <c r="T30" i="15"/>
  <c r="R32" i="15" s="1"/>
  <c r="U30" i="15"/>
  <c r="R33" i="15" s="1"/>
  <c r="K37" i="15" l="1"/>
  <c r="R37" i="15"/>
  <c r="O11" i="12" s="1"/>
  <c r="AF32" i="15"/>
  <c r="J13" i="12" s="1"/>
  <c r="AI30" i="15"/>
  <c r="AF33" i="15" s="1"/>
  <c r="AG30" i="15"/>
  <c r="AF31" i="15" s="1"/>
  <c r="AH29" i="14"/>
  <c r="S29" i="14"/>
  <c r="R30" i="14" s="1"/>
  <c r="AF37" i="15" l="1"/>
  <c r="T29" i="14"/>
  <c r="R31" i="14" s="1"/>
  <c r="AI29" i="14" l="1"/>
  <c r="N29" i="14"/>
  <c r="K32" i="14" s="1"/>
  <c r="K6" i="12" s="1"/>
  <c r="U29" i="14"/>
  <c r="R32" i="14" s="1"/>
  <c r="M29" i="14"/>
  <c r="K31" i="14" s="1"/>
  <c r="J6" i="12" s="1"/>
  <c r="AG29" i="14"/>
  <c r="L29" i="14"/>
  <c r="K30" i="14" s="1"/>
  <c r="I6" i="12" s="1"/>
  <c r="AA29" i="8"/>
  <c r="Y31" i="8" s="1"/>
  <c r="F29" i="8"/>
  <c r="D31" i="8" s="1"/>
  <c r="AB29" i="8"/>
  <c r="Y32" i="8" s="1"/>
  <c r="K3" i="12" s="1"/>
  <c r="Z29" i="8"/>
  <c r="E29" i="8"/>
  <c r="D30" i="8" s="1"/>
  <c r="K17" i="12"/>
  <c r="J17" i="12"/>
  <c r="I17" i="12"/>
  <c r="K16" i="12"/>
  <c r="J16" i="12"/>
  <c r="I16" i="12"/>
  <c r="K15" i="12"/>
  <c r="J15" i="12"/>
  <c r="I15" i="12"/>
  <c r="K14" i="12"/>
  <c r="J14" i="12"/>
  <c r="I14" i="12"/>
  <c r="K13" i="12"/>
  <c r="I13" i="12"/>
  <c r="K12" i="12"/>
  <c r="J12" i="12"/>
  <c r="K11" i="12"/>
  <c r="J11" i="12"/>
  <c r="I11" i="12"/>
  <c r="K10" i="12"/>
  <c r="J10" i="12"/>
  <c r="I10" i="12"/>
  <c r="K9" i="12"/>
  <c r="J9" i="12"/>
  <c r="J7" i="12"/>
  <c r="I7" i="12"/>
  <c r="G4" i="12"/>
  <c r="F4" i="12"/>
  <c r="D4" i="12"/>
  <c r="C4" i="12"/>
  <c r="G3" i="12"/>
  <c r="F3" i="12"/>
  <c r="E3" i="12"/>
  <c r="D3" i="12"/>
  <c r="O6" i="12" l="1"/>
  <c r="K36" i="14"/>
  <c r="Y30" i="8"/>
  <c r="I3" i="12" s="1"/>
  <c r="R36" i="14"/>
  <c r="K7" i="12"/>
  <c r="O7" i="12" s="1"/>
  <c r="O17" i="12"/>
  <c r="O15" i="12"/>
  <c r="R30" i="8"/>
  <c r="O10" i="12"/>
  <c r="O16" i="12"/>
  <c r="R31" i="8"/>
  <c r="I4" i="12"/>
  <c r="L29" i="8"/>
  <c r="K30" i="8" s="1"/>
  <c r="M29" i="8"/>
  <c r="K31" i="8" s="1"/>
  <c r="G29" i="8"/>
  <c r="D32" i="8" s="1"/>
  <c r="K32" i="8"/>
  <c r="K4" i="12"/>
  <c r="O14" i="12"/>
  <c r="J4" i="12"/>
  <c r="J3" i="12"/>
  <c r="O12" i="12"/>
  <c r="O13" i="12"/>
  <c r="O4" i="12" l="1"/>
  <c r="O3" i="12"/>
  <c r="Y36" i="8"/>
  <c r="K36" i="8"/>
  <c r="R32" i="8"/>
  <c r="R36" i="8" s="1"/>
</calcChain>
</file>

<file path=xl/sharedStrings.xml><?xml version="1.0" encoding="utf-8"?>
<sst xmlns="http://schemas.openxmlformats.org/spreadsheetml/2006/main" count="1054" uniqueCount="385">
  <si>
    <t>其他</t>
  </si>
  <si>
    <t>日期</t>
  </si>
  <si>
    <t>星期</t>
  </si>
  <si>
    <t>主食</t>
  </si>
  <si>
    <t>供應廠商電話:楊小姐0917612565</t>
    <phoneticPr fontId="1" type="noConversion"/>
  </si>
  <si>
    <t>供應廠商:晶品食品有限公司</t>
    <phoneticPr fontId="1" type="noConversion"/>
  </si>
  <si>
    <t>營養師:陳采瑜</t>
    <phoneticPr fontId="1" type="noConversion"/>
  </si>
  <si>
    <t>供應廠商營養師:陳采瑜</t>
    <phoneticPr fontId="1" type="noConversion"/>
  </si>
  <si>
    <t>廠商電話:08-7369730</t>
    <phoneticPr fontId="1" type="noConversion"/>
  </si>
  <si>
    <t>油脂與堅果種子類(份)</t>
    <phoneticPr fontId="1" type="noConversion"/>
  </si>
  <si>
    <t>乳品類(份)</t>
    <phoneticPr fontId="1" type="noConversion"/>
  </si>
  <si>
    <t>※每週1次有機蔬菜。</t>
    <phoneticPr fontId="1" type="noConversion"/>
  </si>
  <si>
    <t>※每日供應三菜一湯，若遇特殊情形(如颱風天、缺貨、停水【電】)請校方午秘委員允許廠商更改菜單，謝謝!</t>
    <phoneticPr fontId="1" type="noConversion"/>
  </si>
  <si>
    <t>水果</t>
    <phoneticPr fontId="1" type="noConversion"/>
  </si>
  <si>
    <t>其他</t>
    <phoneticPr fontId="1" type="noConversion"/>
  </si>
  <si>
    <t>營養供應比例</t>
    <phoneticPr fontId="1" type="noConversion"/>
  </si>
  <si>
    <t>年級</t>
    <phoneticPr fontId="1" type="noConversion"/>
  </si>
  <si>
    <t xml:space="preserve">午餐秘書: </t>
    <phoneticPr fontId="1" type="noConversion"/>
  </si>
  <si>
    <t xml:space="preserve">                      </t>
    <phoneticPr fontId="1" type="noConversion"/>
  </si>
  <si>
    <t>主任:</t>
    <phoneticPr fontId="1" type="noConversion"/>
  </si>
  <si>
    <t>校長:</t>
    <phoneticPr fontId="1" type="noConversion"/>
  </si>
  <si>
    <t>本公司一律使用國產豬、牛肉食材</t>
    <phoneticPr fontId="1" type="noConversion"/>
  </si>
  <si>
    <t xml:space="preserve">午餐秘書: </t>
    <phoneticPr fontId="1" type="noConversion"/>
  </si>
  <si>
    <t xml:space="preserve">                      </t>
    <phoneticPr fontId="1" type="noConversion"/>
  </si>
  <si>
    <t>校長:</t>
    <phoneticPr fontId="1" type="noConversion"/>
  </si>
  <si>
    <t>本公司一律使用國產豬、牛肉食材</t>
    <phoneticPr fontId="1" type="noConversion"/>
  </si>
  <si>
    <t>湯</t>
    <phoneticPr fontId="1" type="noConversion"/>
  </si>
  <si>
    <t>蔬菜類(份)</t>
    <phoneticPr fontId="1" type="noConversion"/>
  </si>
  <si>
    <t>副食</t>
    <phoneticPr fontId="1" type="noConversion"/>
  </si>
  <si>
    <t>附註</t>
    <phoneticPr fontId="1" type="noConversion"/>
  </si>
  <si>
    <t>熱量(kcal)</t>
    <phoneticPr fontId="1" type="noConversion"/>
  </si>
  <si>
    <t>項目</t>
    <phoneticPr fontId="1" type="noConversion"/>
  </si>
  <si>
    <t>副 食一</t>
  </si>
  <si>
    <t>副 食二</t>
  </si>
  <si>
    <t>紅蘿蔔</t>
  </si>
  <si>
    <t>湯</t>
  </si>
  <si>
    <t>糙米飯</t>
    <phoneticPr fontId="1" type="noConversion"/>
  </si>
  <si>
    <t xml:space="preserve"> 星期五</t>
  </si>
  <si>
    <t>食材</t>
    <phoneticPr fontId="1" type="noConversion"/>
  </si>
  <si>
    <t>豆魚蛋肉類(份)</t>
  </si>
  <si>
    <t>本公司一律使用國產豬、牛肉食材</t>
    <phoneticPr fontId="1" type="noConversion"/>
  </si>
  <si>
    <t>菜名/烹調法</t>
  </si>
  <si>
    <t>材料</t>
  </si>
  <si>
    <t>水果</t>
  </si>
  <si>
    <t>年級</t>
    <phoneticPr fontId="1" type="noConversion"/>
  </si>
  <si>
    <t>副 食三</t>
    <phoneticPr fontId="1" type="noConversion"/>
  </si>
  <si>
    <t>全榖雜糧類(份)</t>
    <phoneticPr fontId="1" type="noConversion"/>
  </si>
  <si>
    <t>熱量(大卡)</t>
    <phoneticPr fontId="1" type="noConversion"/>
  </si>
  <si>
    <t>2.5</t>
    <phoneticPr fontId="1" type="noConversion"/>
  </si>
  <si>
    <t>菜名/烹調法</t>
    <phoneticPr fontId="1" type="noConversion"/>
  </si>
  <si>
    <t>食材</t>
    <phoneticPr fontId="1" type="noConversion"/>
  </si>
  <si>
    <t>學校採購量(kg)</t>
    <phoneticPr fontId="1" type="noConversion"/>
  </si>
  <si>
    <t>絞肉</t>
    <phoneticPr fontId="1" type="noConversion"/>
  </si>
  <si>
    <t>2.5</t>
    <phoneticPr fontId="1" type="noConversion"/>
  </si>
  <si>
    <t>全榖雜糧類(份)</t>
    <phoneticPr fontId="1" type="noConversion"/>
  </si>
  <si>
    <t>水果</t>
    <phoneticPr fontId="1" type="noConversion"/>
  </si>
  <si>
    <t>年級</t>
    <phoneticPr fontId="1" type="noConversion"/>
  </si>
  <si>
    <t>全榖雜糧類(份)</t>
    <phoneticPr fontId="1" type="noConversion"/>
  </si>
  <si>
    <t>豆魚蛋肉類(份)</t>
    <phoneticPr fontId="1" type="noConversion"/>
  </si>
  <si>
    <t>蘿蔔</t>
    <phoneticPr fontId="1" type="noConversion"/>
  </si>
  <si>
    <t>副 食二</t>
    <phoneticPr fontId="1" type="noConversion"/>
  </si>
  <si>
    <t>1份</t>
    <phoneticPr fontId="1" type="noConversion"/>
  </si>
  <si>
    <t>供應人數：  人</t>
    <phoneticPr fontId="1" type="noConversion"/>
  </si>
  <si>
    <t>乳品類(份)</t>
    <phoneticPr fontId="1" type="noConversion"/>
  </si>
  <si>
    <t>油脂與堅果種子類(份)</t>
    <phoneticPr fontId="1" type="noConversion"/>
  </si>
  <si>
    <t>水果</t>
    <phoneticPr fontId="1" type="noConversion"/>
  </si>
  <si>
    <t>芹菜</t>
    <phoneticPr fontId="1" type="noConversion"/>
  </si>
  <si>
    <t>二</t>
    <phoneticPr fontId="1" type="noConversion"/>
  </si>
  <si>
    <t>一</t>
    <phoneticPr fontId="1" type="noConversion"/>
  </si>
  <si>
    <t>日期</t>
    <phoneticPr fontId="1" type="noConversion"/>
  </si>
  <si>
    <t>日期</t>
    <phoneticPr fontId="1" type="noConversion"/>
  </si>
  <si>
    <t>星期三</t>
    <phoneticPr fontId="1" type="noConversion"/>
  </si>
  <si>
    <r>
      <t xml:space="preserve"> </t>
    </r>
    <r>
      <rPr>
        <sz val="12"/>
        <rFont val="細明體"/>
        <family val="3"/>
        <charset val="136"/>
      </rPr>
      <t>星期二</t>
    </r>
  </si>
  <si>
    <r>
      <t xml:space="preserve"> </t>
    </r>
    <r>
      <rPr>
        <sz val="12"/>
        <rFont val="細明體"/>
        <family val="3"/>
        <charset val="136"/>
      </rPr>
      <t>星期四</t>
    </r>
  </si>
  <si>
    <t>熱量(大卡)</t>
    <phoneticPr fontId="1" type="noConversion"/>
  </si>
  <si>
    <t>營養師:</t>
    <phoneticPr fontId="1" type="noConversion"/>
  </si>
  <si>
    <t xml:space="preserve"> 水果類(份)</t>
    <phoneticPr fontId="1" type="noConversion"/>
  </si>
  <si>
    <t>雞蛋</t>
    <phoneticPr fontId="1" type="noConversion"/>
  </si>
  <si>
    <t>油脂與堅果種子類(份)</t>
    <phoneticPr fontId="1" type="noConversion"/>
  </si>
  <si>
    <t>豆魚蛋肉類(份)</t>
    <phoneticPr fontId="1" type="noConversion"/>
  </si>
  <si>
    <t>白米</t>
    <phoneticPr fontId="22" type="noConversion"/>
  </si>
  <si>
    <t>糙米</t>
  </si>
  <si>
    <t>洋蔥</t>
    <phoneticPr fontId="1" type="noConversion"/>
  </si>
  <si>
    <t>深色青菜</t>
    <phoneticPr fontId="1" type="noConversion"/>
  </si>
  <si>
    <t>地瓜葉、青江菜、菠菜、韭菜花、大.小黃瓜、芥藍、空心菜、雪裡紅、杏菜、油菜、菜豆</t>
    <phoneticPr fontId="1" type="noConversion"/>
  </si>
  <si>
    <t>c</t>
    <phoneticPr fontId="1" type="noConversion"/>
  </si>
  <si>
    <t>p</t>
    <phoneticPr fontId="1" type="noConversion"/>
  </si>
  <si>
    <t>v</t>
    <phoneticPr fontId="1" type="noConversion"/>
  </si>
  <si>
    <t>2.5</t>
    <phoneticPr fontId="1" type="noConversion"/>
  </si>
  <si>
    <t>適量</t>
    <phoneticPr fontId="1" type="noConversion"/>
  </si>
  <si>
    <t>高麗菜</t>
    <phoneticPr fontId="1" type="noConversion"/>
  </si>
  <si>
    <t>深色青菜</t>
  </si>
  <si>
    <t>高麗菜、絲瓜、大白菜、豆芽菜、鵝白菜、西芹</t>
  </si>
  <si>
    <t xml:space="preserve">  </t>
    <phoneticPr fontId="1" type="noConversion"/>
  </si>
  <si>
    <t>地瓜葉、青江菜、菠菜、韭菜花、大.小黃瓜、芥藍、空心菜、雪裡紅、杏菜、油菜、菜豆</t>
  </si>
  <si>
    <t>牛排面</t>
    <phoneticPr fontId="1" type="noConversion"/>
  </si>
  <si>
    <t>玉米</t>
    <phoneticPr fontId="1" type="noConversion"/>
  </si>
  <si>
    <t>乳品類(份)</t>
    <phoneticPr fontId="1" type="noConversion"/>
  </si>
  <si>
    <t>九層塔</t>
    <phoneticPr fontId="1" type="noConversion"/>
  </si>
  <si>
    <t>龍骨</t>
    <phoneticPr fontId="1" type="noConversion"/>
  </si>
  <si>
    <t>全穀根莖類(份)</t>
    <phoneticPr fontId="1" type="noConversion"/>
  </si>
  <si>
    <t>雞蛋</t>
  </si>
  <si>
    <t>有機蔬菜</t>
    <phoneticPr fontId="1" type="noConversion"/>
  </si>
  <si>
    <t>水果</t>
    <phoneticPr fontId="1" type="noConversion"/>
  </si>
  <si>
    <t>二</t>
    <phoneticPr fontId="1" type="noConversion"/>
  </si>
  <si>
    <t>四</t>
    <phoneticPr fontId="1" type="noConversion"/>
  </si>
  <si>
    <t>五</t>
    <phoneticPr fontId="1" type="noConversion"/>
  </si>
  <si>
    <t>一</t>
    <phoneticPr fontId="1" type="noConversion"/>
  </si>
  <si>
    <t>紅蘿蔔</t>
    <phoneticPr fontId="1" type="noConversion"/>
  </si>
  <si>
    <t>白米飯</t>
  </si>
  <si>
    <t>白米</t>
  </si>
  <si>
    <t>有機蔬菜</t>
  </si>
  <si>
    <t>四</t>
    <phoneticPr fontId="1" type="noConversion"/>
  </si>
  <si>
    <t>五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</si>
  <si>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</si>
  <si>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</si>
  <si>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</si>
  <si>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三色豆</t>
    <phoneticPr fontId="1" type="noConversion"/>
  </si>
  <si>
    <t>水果</t>
    <phoneticPr fontId="1" type="noConversion"/>
  </si>
  <si>
    <t>肉絲</t>
    <phoneticPr fontId="1" type="noConversion"/>
  </si>
  <si>
    <t>深色青菜</t>
    <phoneticPr fontId="1" type="noConversion"/>
  </si>
  <si>
    <t>玉米濃湯</t>
    <phoneticPr fontId="1" type="noConversion"/>
  </si>
  <si>
    <t>有機青菜</t>
    <phoneticPr fontId="1" type="noConversion"/>
  </si>
  <si>
    <t>關東煮(煮)</t>
    <phoneticPr fontId="1" type="noConversion"/>
  </si>
  <si>
    <t>蘿蔔</t>
    <phoneticPr fontId="1" type="noConversion"/>
  </si>
  <si>
    <t>黑輪條</t>
    <phoneticPr fontId="1" type="noConversion"/>
  </si>
  <si>
    <t>香菇</t>
    <phoneticPr fontId="1" type="noConversion"/>
  </si>
  <si>
    <t>2.5</t>
    <phoneticPr fontId="1" type="noConversion"/>
  </si>
  <si>
    <t>2.4</t>
    <phoneticPr fontId="1" type="noConversion"/>
  </si>
  <si>
    <t>2.3</t>
    <phoneticPr fontId="1" type="noConversion"/>
  </si>
  <si>
    <t>2.5</t>
    <phoneticPr fontId="1" type="noConversion"/>
  </si>
  <si>
    <t>綠豆芽</t>
    <phoneticPr fontId="1" type="noConversion"/>
  </si>
  <si>
    <t>青蔥</t>
    <phoneticPr fontId="1" type="noConversion"/>
  </si>
  <si>
    <t>玉米炒蛋(炒)</t>
    <phoneticPr fontId="1" type="noConversion"/>
  </si>
  <si>
    <t>雞蛋</t>
    <phoneticPr fontId="1" type="noConversion"/>
  </si>
  <si>
    <t>紅蘿蔔炒蛋(炒)</t>
    <phoneticPr fontId="1" type="noConversion"/>
  </si>
  <si>
    <t>義式肉醬麵</t>
  </si>
  <si>
    <t>鐵板麵</t>
    <phoneticPr fontId="1" type="noConversion"/>
  </si>
  <si>
    <t>木耳</t>
  </si>
  <si>
    <t>冬瓜</t>
    <phoneticPr fontId="1" type="noConversion"/>
  </si>
  <si>
    <t>年級</t>
    <phoneticPr fontId="1" type="noConversion"/>
  </si>
  <si>
    <t>全榖雜糧類(份)</t>
    <phoneticPr fontId="1" type="noConversion"/>
  </si>
  <si>
    <t>10/1</t>
    <phoneticPr fontId="1" type="noConversion"/>
  </si>
  <si>
    <t>10/2</t>
  </si>
  <si>
    <t>10/8</t>
  </si>
  <si>
    <t>10/15</t>
  </si>
  <si>
    <t>10/16</t>
  </si>
  <si>
    <t>10/22</t>
  </si>
  <si>
    <t>10/23</t>
  </si>
  <si>
    <t>10/30</t>
  </si>
  <si>
    <t>10/29</t>
  </si>
  <si>
    <t>胡蘿蔔</t>
  </si>
  <si>
    <t>結球白菜</t>
  </si>
  <si>
    <t>肉絲</t>
  </si>
  <si>
    <t>2.5</t>
    <phoneticPr fontId="1" type="noConversion"/>
  </si>
  <si>
    <t>馬鈴薯</t>
  </si>
  <si>
    <t>青蔥</t>
  </si>
  <si>
    <t xml:space="preserve"> 星期四</t>
    <phoneticPr fontId="1" type="noConversion"/>
  </si>
  <si>
    <t>海芽蛋花湯</t>
    <phoneticPr fontId="1" type="noConversion"/>
  </si>
  <si>
    <t>海帶芽</t>
    <phoneticPr fontId="1" type="noConversion"/>
  </si>
  <si>
    <t>豆皮</t>
    <phoneticPr fontId="1" type="noConversion"/>
  </si>
  <si>
    <t>蘿蔔豆皮湯</t>
    <phoneticPr fontId="1" type="noConversion"/>
  </si>
  <si>
    <t>玉米排骨湯</t>
    <phoneticPr fontId="1" type="noConversion"/>
  </si>
  <si>
    <t>玉米塊</t>
    <phoneticPr fontId="1" type="noConversion"/>
  </si>
  <si>
    <t>彩椒</t>
    <phoneticPr fontId="1" type="noConversion"/>
  </si>
  <si>
    <r>
      <t xml:space="preserve"> </t>
    </r>
    <r>
      <rPr>
        <sz val="12"/>
        <rFont val="細明體"/>
        <family val="3"/>
        <charset val="136"/>
      </rPr>
      <t>星期一</t>
    </r>
    <phoneticPr fontId="1" type="noConversion"/>
  </si>
  <si>
    <r>
      <t>每人</t>
    </r>
    <r>
      <rPr>
        <sz val="12"/>
        <rFont val="Times New Roman"/>
        <family val="1"/>
      </rPr>
      <t>(g)</t>
    </r>
    <phoneticPr fontId="1" type="noConversion"/>
  </si>
  <si>
    <r>
      <t xml:space="preserve"> </t>
    </r>
    <r>
      <rPr>
        <sz val="12"/>
        <rFont val="細明體"/>
        <family val="3"/>
        <charset val="136"/>
      </rPr>
      <t>星期三</t>
    </r>
    <phoneticPr fontId="1" type="noConversion"/>
  </si>
  <si>
    <r>
      <t xml:space="preserve"> </t>
    </r>
    <r>
      <rPr>
        <sz val="12"/>
        <rFont val="細明體"/>
        <family val="3"/>
        <charset val="136"/>
      </rPr>
      <t>星期四</t>
    </r>
    <phoneticPr fontId="1" type="noConversion"/>
  </si>
  <si>
    <t>四</t>
    <phoneticPr fontId="1" type="noConversion"/>
  </si>
  <si>
    <t>10/28</t>
  </si>
  <si>
    <t>1份</t>
    <phoneticPr fontId="1" type="noConversion"/>
  </si>
  <si>
    <t>粉圓</t>
    <phoneticPr fontId="1" type="noConversion"/>
  </si>
  <si>
    <t>適量</t>
  </si>
  <si>
    <t>香菇白菜滷(煮)</t>
    <phoneticPr fontId="1" type="noConversion"/>
  </si>
  <si>
    <t>番茄</t>
    <phoneticPr fontId="1" type="noConversion"/>
  </si>
  <si>
    <t>紅蘿蔔丁</t>
    <phoneticPr fontId="1" type="noConversion"/>
  </si>
  <si>
    <t>肉骨茶包</t>
  </si>
  <si>
    <t>適量</t>
    <phoneticPr fontId="1" type="noConversion"/>
  </si>
  <si>
    <t>蠔油燒鴨(煮)</t>
    <phoneticPr fontId="1" type="noConversion"/>
  </si>
  <si>
    <t>鴨肉</t>
    <phoneticPr fontId="1" type="noConversion"/>
  </si>
  <si>
    <t>滷包</t>
    <phoneticPr fontId="1" type="noConversion"/>
  </si>
  <si>
    <t>薑片</t>
    <phoneticPr fontId="1" type="noConversion"/>
  </si>
  <si>
    <t>冬瓜雞肉湯</t>
    <phoneticPr fontId="1" type="noConversion"/>
  </si>
  <si>
    <t>肉絲</t>
    <phoneticPr fontId="1" type="noConversion"/>
  </si>
  <si>
    <r>
      <t>菜名</t>
    </r>
    <r>
      <rPr>
        <sz val="12"/>
        <rFont val="Times New Roman"/>
        <family val="1"/>
      </rPr>
      <t>/</t>
    </r>
    <r>
      <rPr>
        <sz val="12"/>
        <rFont val="新細明體"/>
        <family val="1"/>
        <charset val="136"/>
      </rPr>
      <t>烹調法</t>
    </r>
    <phoneticPr fontId="1" type="noConversion"/>
  </si>
  <si>
    <r>
      <t>蔬菜類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份</t>
    </r>
    <r>
      <rPr>
        <sz val="12"/>
        <rFont val="Times New Roman"/>
        <family val="1"/>
      </rPr>
      <t>)</t>
    </r>
    <phoneticPr fontId="1" type="noConversion"/>
  </si>
  <si>
    <r>
      <t>水果類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份</t>
    </r>
    <r>
      <rPr>
        <sz val="12"/>
        <rFont val="Times New Roman"/>
        <family val="1"/>
      </rPr>
      <t>)</t>
    </r>
    <phoneticPr fontId="1" type="noConversion"/>
  </si>
  <si>
    <r>
      <t>馬鈴薯</t>
    </r>
    <r>
      <rPr>
        <sz val="12"/>
        <rFont val="新細明體"/>
        <family val="1"/>
        <charset val="136"/>
      </rPr>
      <t>丁</t>
    </r>
    <phoneticPr fontId="1" type="noConversion"/>
  </si>
  <si>
    <r>
      <t>蔬菜類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份</t>
    </r>
    <r>
      <rPr>
        <sz val="12"/>
        <rFont val="Times New Roman"/>
        <family val="1"/>
      </rPr>
      <t>)</t>
    </r>
    <phoneticPr fontId="1" type="noConversion"/>
  </si>
  <si>
    <r>
      <t>水果類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份</t>
    </r>
    <r>
      <rPr>
        <sz val="12"/>
        <rFont val="Times New Roman"/>
        <family val="1"/>
      </rPr>
      <t>)</t>
    </r>
    <phoneticPr fontId="1" type="noConversion"/>
  </si>
  <si>
    <t>2023/10/12(蔬食日)</t>
    <phoneticPr fontId="1" type="noConversion"/>
  </si>
  <si>
    <r>
      <t>蔬菜類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份</t>
    </r>
    <r>
      <rPr>
        <sz val="12"/>
        <rFont val="Times New Roman"/>
        <family val="1"/>
      </rPr>
      <t>)</t>
    </r>
    <phoneticPr fontId="1" type="noConversion"/>
  </si>
  <si>
    <r>
      <t>水果類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份</t>
    </r>
    <r>
      <rPr>
        <sz val="12"/>
        <rFont val="Times New Roman"/>
        <family val="1"/>
      </rPr>
      <t>)</t>
    </r>
    <phoneticPr fontId="1" type="noConversion"/>
  </si>
  <si>
    <t>國慶日</t>
    <phoneticPr fontId="1" type="noConversion"/>
  </si>
  <si>
    <t>光復節</t>
    <phoneticPr fontId="1" type="noConversion"/>
  </si>
  <si>
    <t>米粉</t>
  </si>
  <si>
    <t>10/7</t>
  </si>
  <si>
    <t>10/5</t>
    <phoneticPr fontId="1" type="noConversion"/>
  </si>
  <si>
    <t>10/6</t>
  </si>
  <si>
    <t>10/12</t>
    <phoneticPr fontId="1" type="noConversion"/>
  </si>
  <si>
    <t>10/13</t>
  </si>
  <si>
    <t>10/14</t>
  </si>
  <si>
    <t>10/19</t>
    <phoneticPr fontId="1" type="noConversion"/>
  </si>
  <si>
    <t>10/20</t>
  </si>
  <si>
    <t>10/21</t>
  </si>
  <si>
    <t>10/27</t>
    <phoneticPr fontId="1" type="noConversion"/>
  </si>
  <si>
    <t>螞蟻上樹(炒)</t>
    <phoneticPr fontId="1" type="noConversion"/>
  </si>
  <si>
    <t>豆腐</t>
    <phoneticPr fontId="1" type="noConversion"/>
  </si>
  <si>
    <t>京醬肉絲(炒)</t>
    <phoneticPr fontId="1" type="noConversion"/>
  </si>
  <si>
    <t>肉絲</t>
    <phoneticPr fontId="1" type="noConversion"/>
  </si>
  <si>
    <t>豆干絲</t>
    <phoneticPr fontId="1" type="noConversion"/>
  </si>
  <si>
    <t>保久乳</t>
    <phoneticPr fontId="1" type="noConversion"/>
  </si>
  <si>
    <t>洋蔥</t>
  </si>
  <si>
    <t>里肌肉排</t>
    <phoneticPr fontId="1" type="noConversion"/>
  </si>
  <si>
    <t>香菇</t>
  </si>
  <si>
    <t>甜麵瓣</t>
    <phoneticPr fontId="1" type="noConversion"/>
  </si>
  <si>
    <t>鮮奶</t>
    <phoneticPr fontId="1" type="noConversion"/>
  </si>
  <si>
    <t>豬肉絲</t>
  </si>
  <si>
    <t>香菜</t>
  </si>
  <si>
    <t>脆筍絲</t>
  </si>
  <si>
    <t>魚羹</t>
  </si>
  <si>
    <t>金針菇</t>
  </si>
  <si>
    <t>米粉(細)</t>
    <phoneticPr fontId="1" type="noConversion"/>
  </si>
  <si>
    <t>奶黃包(蒸)</t>
    <phoneticPr fontId="1" type="noConversion"/>
  </si>
  <si>
    <t>奶黃包</t>
  </si>
  <si>
    <t>蜜汁雞腿</t>
    <phoneticPr fontId="1" type="noConversion"/>
  </si>
  <si>
    <t>雞腿</t>
  </si>
  <si>
    <t>(每人一片)</t>
    <phoneticPr fontId="1" type="noConversion"/>
  </si>
  <si>
    <t>什錦炒飯(炒)</t>
    <phoneticPr fontId="1" type="noConversion"/>
  </si>
  <si>
    <t>綠豆湯</t>
    <phoneticPr fontId="1" type="noConversion"/>
  </si>
  <si>
    <t>綠豆</t>
    <phoneticPr fontId="1" type="noConversion"/>
  </si>
  <si>
    <t>二砂</t>
    <phoneticPr fontId="1" type="noConversion"/>
  </si>
  <si>
    <t>每人一支</t>
    <phoneticPr fontId="1" type="noConversion"/>
  </si>
  <si>
    <t>豆奶</t>
    <phoneticPr fontId="1" type="noConversion"/>
  </si>
  <si>
    <r>
      <t>晶品食品有限公司</t>
    </r>
    <r>
      <rPr>
        <sz val="22"/>
        <rFont val="Adobe 繁黑體 Std B"/>
        <family val="2"/>
        <charset val="128"/>
      </rPr>
      <t xml:space="preserve"> 林邊國中</t>
    </r>
    <r>
      <rPr>
        <sz val="22"/>
        <rFont val="Adobe 繁黑體 Std B"/>
        <family val="2"/>
        <charset val="136"/>
      </rPr>
      <t xml:space="preserve"> 115年10月</t>
    </r>
    <r>
      <rPr>
        <sz val="22"/>
        <rFont val="Adobe 繁黑體 Std B"/>
        <family val="2"/>
        <charset val="128"/>
      </rPr>
      <t xml:space="preserve"> </t>
    </r>
    <r>
      <rPr>
        <sz val="22"/>
        <color rgb="FFFF0000"/>
        <rFont val="Adobe 繁黑體 Std B"/>
        <family val="2"/>
        <charset val="128"/>
      </rPr>
      <t xml:space="preserve"> </t>
    </r>
    <r>
      <rPr>
        <sz val="22"/>
        <rFont val="Adobe 繁黑體 Std B"/>
        <family val="2"/>
        <charset val="128"/>
      </rPr>
      <t>午餐菜單   (本校一律使用國</t>
    </r>
    <r>
      <rPr>
        <sz val="22"/>
        <rFont val="細明體"/>
        <family val="3"/>
        <charset val="136"/>
      </rPr>
      <t>產</t>
    </r>
    <r>
      <rPr>
        <sz val="22"/>
        <rFont val="Adobe 繁黑體 Std B"/>
        <family val="2"/>
        <charset val="128"/>
      </rPr>
      <t>豬肉食材)</t>
    </r>
    <phoneticPr fontId="1" type="noConversion"/>
  </si>
  <si>
    <t>米粉羹</t>
    <phoneticPr fontId="1" type="noConversion"/>
  </si>
  <si>
    <t xml:space="preserve"> 屏東縣林邊國中115年10月第四週學生午餐食譜(自設廚房)</t>
    <phoneticPr fontId="1" type="noConversion"/>
  </si>
  <si>
    <t xml:space="preserve"> 屏東縣 林邊國中115年10月第五週學生午餐食譜(自設廚房)</t>
    <phoneticPr fontId="1" type="noConversion"/>
  </si>
  <si>
    <t xml:space="preserve"> 屏東縣 林邊國中115年10月第三週學生午餐食譜(自設廚房)</t>
    <phoneticPr fontId="1" type="noConversion"/>
  </si>
  <si>
    <t xml:space="preserve"> 屏東縣 林邊國中115年10月第二週學生午餐食譜(自設廚房)</t>
    <phoneticPr fontId="1" type="noConversion"/>
  </si>
  <si>
    <t xml:space="preserve"> 屏東縣 林邊國中 115年10月第一週學生午餐食譜(自設廚房)</t>
    <phoneticPr fontId="1" type="noConversion"/>
  </si>
  <si>
    <t>高麗菜</t>
    <phoneticPr fontId="1" type="noConversion"/>
  </si>
  <si>
    <t>山東白</t>
    <phoneticPr fontId="1" type="noConversion"/>
  </si>
  <si>
    <t>鹹酥雞(炸)</t>
    <phoneticPr fontId="1" type="noConversion"/>
  </si>
  <si>
    <t>米血</t>
    <phoneticPr fontId="1" type="noConversion"/>
  </si>
  <si>
    <t xml:space="preserve">                                                                                                                                                                                                </t>
    <phoneticPr fontId="1" type="noConversion"/>
  </si>
  <si>
    <t>嫩煎豬排</t>
    <phoneticPr fontId="1" type="noConversion"/>
  </si>
  <si>
    <t>海芽</t>
  </si>
  <si>
    <t>薑絲</t>
    <phoneticPr fontId="1" type="noConversion"/>
  </si>
  <si>
    <t>海芽肉絲湯</t>
    <phoneticPr fontId="1" type="noConversion"/>
  </si>
  <si>
    <t>蔥爆雞丁(炒)</t>
  </si>
  <si>
    <t>雞腿丁</t>
  </si>
  <si>
    <t>蕃茄炒蛋</t>
  </si>
  <si>
    <t>蕃茄</t>
  </si>
  <si>
    <t>肉骨茶湯</t>
  </si>
  <si>
    <t>山東白</t>
  </si>
  <si>
    <t>龍骨</t>
  </si>
  <si>
    <t>香菇白菜滷(煮)</t>
  </si>
  <si>
    <t>絞肉</t>
  </si>
  <si>
    <t>冬瓜魚丸湯</t>
  </si>
  <si>
    <t>冬瓜</t>
  </si>
  <si>
    <t>魚丸</t>
  </si>
  <si>
    <t>冬菜</t>
  </si>
  <si>
    <t>高麗菜</t>
  </si>
  <si>
    <t>雞胸丁</t>
  </si>
  <si>
    <t>肉片</t>
  </si>
  <si>
    <t>彩椒</t>
  </si>
  <si>
    <t>味霖</t>
  </si>
  <si>
    <t>柴魚片</t>
  </si>
  <si>
    <t>肉燥銀芽（炒）</t>
  </si>
  <si>
    <t>豆芽菜</t>
  </si>
  <si>
    <t>豬絞肉</t>
  </si>
  <si>
    <t>九層塔</t>
  </si>
  <si>
    <t>長茄子</t>
  </si>
  <si>
    <t>蘿蔔玉米湯</t>
  </si>
  <si>
    <t>蘿蔔</t>
  </si>
  <si>
    <t>雞排丁</t>
  </si>
  <si>
    <t>芹菜</t>
  </si>
  <si>
    <t xml:space="preserve">                             </t>
  </si>
  <si>
    <t>薑絲</t>
  </si>
  <si>
    <t>肉丁</t>
  </si>
  <si>
    <t>南瓜</t>
  </si>
  <si>
    <t>麻婆豆腐(煮)</t>
  </si>
  <si>
    <t>豆腐</t>
  </si>
  <si>
    <t>豆瓣醬</t>
  </si>
  <si>
    <t>香菇肉羹湯</t>
  </si>
  <si>
    <t>肉羹</t>
  </si>
  <si>
    <t>濕香菇</t>
  </si>
  <si>
    <t>豆豉魚丁(炒)</t>
  </si>
  <si>
    <t>豆豉</t>
  </si>
  <si>
    <t>小黃瓜</t>
  </si>
  <si>
    <t>玉米塊</t>
    <phoneticPr fontId="1" type="noConversion"/>
  </si>
  <si>
    <t>木須炒蛋(炒)</t>
  </si>
  <si>
    <t>芹菜豆乾(炒)</t>
  </si>
  <si>
    <t>豆乾</t>
  </si>
  <si>
    <t>羅宋燒雞(煮)</t>
  </si>
  <si>
    <t>韓式泡菜鍋(煮)</t>
  </si>
  <si>
    <t>韓式泡菜</t>
  </si>
  <si>
    <t>光雞丁</t>
  </si>
  <si>
    <t>玉米炒蛋(炒)</t>
  </si>
  <si>
    <t>玉米</t>
  </si>
  <si>
    <t>甜薯蛋花湯</t>
  </si>
  <si>
    <t>排丁</t>
  </si>
  <si>
    <t>豆薯</t>
  </si>
  <si>
    <t>大黃瓜</t>
  </si>
  <si>
    <t>白菜肉絲(炒)</t>
    <phoneticPr fontId="1" type="noConversion"/>
  </si>
  <si>
    <t>年糕條</t>
  </si>
  <si>
    <t>黃瓜雞肉湯</t>
  </si>
  <si>
    <r>
      <t>水鯊</t>
    </r>
    <r>
      <rPr>
        <sz val="10"/>
        <rFont val="新細明體"/>
        <family val="1"/>
        <charset val="136"/>
      </rPr>
      <t>(不包冰)</t>
    </r>
    <phoneticPr fontId="1" type="noConversion"/>
  </si>
  <si>
    <r>
      <t xml:space="preserve"> </t>
    </r>
    <r>
      <rPr>
        <sz val="12"/>
        <rFont val="細明體"/>
        <family val="3"/>
        <charset val="136"/>
      </rPr>
      <t>星期一</t>
    </r>
    <phoneticPr fontId="1" type="noConversion"/>
  </si>
  <si>
    <r>
      <rPr>
        <sz val="12"/>
        <rFont val="新細明體"/>
        <family val="1"/>
        <charset val="136"/>
      </rPr>
      <t>每人</t>
    </r>
    <r>
      <rPr>
        <sz val="12"/>
        <rFont val="Times New Roman"/>
        <family val="1"/>
      </rPr>
      <t>(g)</t>
    </r>
  </si>
  <si>
    <r>
      <t>菜名</t>
    </r>
    <r>
      <rPr>
        <sz val="12"/>
        <rFont val="Times New Roman"/>
        <family val="1"/>
      </rPr>
      <t>/</t>
    </r>
    <r>
      <rPr>
        <sz val="12"/>
        <rFont val="新細明體"/>
        <family val="1"/>
        <charset val="136"/>
      </rPr>
      <t>烹調法</t>
    </r>
    <phoneticPr fontId="1" type="noConversion"/>
  </si>
  <si>
    <r>
      <t>每人</t>
    </r>
    <r>
      <rPr>
        <sz val="12"/>
        <rFont val="Times New Roman"/>
        <family val="1"/>
      </rPr>
      <t>(g)</t>
    </r>
    <phoneticPr fontId="1" type="noConversion"/>
  </si>
  <si>
    <r>
      <t>玉米</t>
    </r>
    <r>
      <rPr>
        <sz val="12"/>
        <rFont val="新細明體"/>
        <family val="1"/>
        <charset val="136"/>
      </rPr>
      <t>塊</t>
    </r>
  </si>
  <si>
    <r>
      <t>蔬菜類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份</t>
    </r>
    <r>
      <rPr>
        <sz val="12"/>
        <rFont val="Times New Roman"/>
        <family val="1"/>
      </rPr>
      <t>)</t>
    </r>
    <phoneticPr fontId="1" type="noConversion"/>
  </si>
  <si>
    <r>
      <t>蔬菜類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份</t>
    </r>
    <r>
      <rPr>
        <sz val="12"/>
        <rFont val="Times New Roman"/>
        <family val="1"/>
      </rPr>
      <t>)</t>
    </r>
    <phoneticPr fontId="1" type="noConversion"/>
  </si>
  <si>
    <r>
      <t>蔬菜類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份</t>
    </r>
    <r>
      <rPr>
        <sz val="12"/>
        <rFont val="Times New Roman"/>
        <family val="1"/>
      </rPr>
      <t>)</t>
    </r>
    <phoneticPr fontId="1" type="noConversion"/>
  </si>
  <si>
    <r>
      <t>水果類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份</t>
    </r>
    <r>
      <rPr>
        <sz val="12"/>
        <rFont val="Times New Roman"/>
        <family val="1"/>
      </rPr>
      <t>)</t>
    </r>
    <phoneticPr fontId="1" type="noConversion"/>
  </si>
  <si>
    <r>
      <t>水果類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份</t>
    </r>
    <r>
      <rPr>
        <sz val="12"/>
        <rFont val="Times New Roman"/>
        <family val="1"/>
      </rPr>
      <t>)</t>
    </r>
    <phoneticPr fontId="1" type="noConversion"/>
  </si>
  <si>
    <t>壽喜燒肉片(煮)</t>
    <phoneticPr fontId="1" type="noConversion"/>
  </si>
  <si>
    <t>魚香茄子(煮)</t>
    <phoneticPr fontId="1" type="noConversion"/>
  </si>
  <si>
    <t>有機青菜</t>
    <phoneticPr fontId="1" type="noConversion"/>
  </si>
  <si>
    <t>冬瓜雞肉湯</t>
    <phoneticPr fontId="1" type="noConversion"/>
  </si>
  <si>
    <t>光雞丁</t>
    <phoneticPr fontId="22" type="noConversion"/>
  </si>
  <si>
    <t>什錦海鮮湯飯</t>
    <phoneticPr fontId="1" type="noConversion"/>
  </si>
  <si>
    <t>虱目魚丸</t>
    <phoneticPr fontId="1" type="noConversion"/>
  </si>
  <si>
    <t>油蔥酥</t>
  </si>
  <si>
    <t>適量</t>
    <phoneticPr fontId="1" type="noConversion"/>
  </si>
  <si>
    <t>蘿蔔</t>
    <phoneticPr fontId="1" type="noConversion"/>
  </si>
  <si>
    <t>鮮香菇</t>
    <phoneticPr fontId="1" type="noConversion"/>
  </si>
  <si>
    <t>魷魚圈</t>
    <phoneticPr fontId="1" type="noConversion"/>
  </si>
  <si>
    <t>脆筍絲</t>
    <phoneticPr fontId="1" type="noConversion"/>
  </si>
  <si>
    <t>芹菜</t>
    <phoneticPr fontId="1" type="noConversion"/>
  </si>
  <si>
    <t>高麗菜</t>
    <phoneticPr fontId="1" type="noConversion"/>
  </si>
  <si>
    <t>雞蛋</t>
    <phoneticPr fontId="1" type="noConversion"/>
  </si>
  <si>
    <t>紅茶包</t>
    <phoneticPr fontId="1" type="noConversion"/>
  </si>
  <si>
    <t>味噌</t>
    <phoneticPr fontId="1" type="noConversion"/>
  </si>
  <si>
    <t>柴魚</t>
    <phoneticPr fontId="1" type="noConversion"/>
  </si>
  <si>
    <t>水煮蛋(煮)</t>
    <phoneticPr fontId="1" type="noConversion"/>
  </si>
  <si>
    <t>綠花椰</t>
  </si>
  <si>
    <t>南瓜燒肉(煮)</t>
    <phoneticPr fontId="1" type="noConversion"/>
  </si>
  <si>
    <t>冬粉</t>
    <phoneticPr fontId="1" type="noConversion"/>
  </si>
  <si>
    <t>榨菜肉絲湯</t>
    <phoneticPr fontId="1" type="noConversion"/>
  </si>
  <si>
    <t>榨菜</t>
    <phoneticPr fontId="1" type="noConversion"/>
  </si>
  <si>
    <t>光雞丁</t>
    <phoneticPr fontId="1" type="noConversion"/>
  </si>
  <si>
    <t>三杯雞(炒)</t>
    <phoneticPr fontId="1" type="noConversion"/>
  </si>
  <si>
    <t>光雞丁</t>
    <phoneticPr fontId="1" type="noConversion"/>
  </si>
  <si>
    <t>薑片</t>
    <phoneticPr fontId="1" type="noConversion"/>
  </si>
  <si>
    <t>適量</t>
    <phoneticPr fontId="1" type="noConversion"/>
  </si>
  <si>
    <t>九層塔</t>
    <phoneticPr fontId="1" type="noConversion"/>
  </si>
  <si>
    <t>米血</t>
    <phoneticPr fontId="1" type="noConversion"/>
  </si>
  <si>
    <t>南瓜</t>
    <phoneticPr fontId="1" type="noConversion"/>
  </si>
  <si>
    <t>胡蘿蔔</t>
    <phoneticPr fontId="1" type="noConversion"/>
  </si>
  <si>
    <t>馬鈴薯</t>
    <phoneticPr fontId="1" type="noConversion"/>
  </si>
  <si>
    <t>洋蔥</t>
    <phoneticPr fontId="1" type="noConversion"/>
  </si>
  <si>
    <t>毛豆</t>
    <phoneticPr fontId="1" type="noConversion"/>
  </si>
  <si>
    <t>椰奶</t>
    <phoneticPr fontId="1" type="noConversion"/>
  </si>
  <si>
    <t>糖醋雞丁(煮)</t>
    <phoneticPr fontId="1" type="noConversion"/>
  </si>
  <si>
    <t>番茄</t>
    <phoneticPr fontId="1" type="noConversion"/>
  </si>
  <si>
    <t>青蔥</t>
    <phoneticPr fontId="1" type="noConversion"/>
  </si>
  <si>
    <t>咖哩豬肉(燴)</t>
    <phoneticPr fontId="1" type="noConversion"/>
  </si>
  <si>
    <t>肉丁</t>
    <phoneticPr fontId="1" type="noConversion"/>
  </si>
  <si>
    <t>馬鈴薯</t>
    <phoneticPr fontId="1" type="noConversion"/>
  </si>
  <si>
    <t>絞肉</t>
    <phoneticPr fontId="1" type="noConversion"/>
  </si>
  <si>
    <t>香菇</t>
    <phoneticPr fontId="1" type="noConversion"/>
  </si>
  <si>
    <t>油蔥酥</t>
    <phoneticPr fontId="1" type="noConversion"/>
  </si>
  <si>
    <t>魚露</t>
  </si>
  <si>
    <t>滷蛋</t>
    <phoneticPr fontId="1" type="noConversion"/>
  </si>
  <si>
    <t>適量</t>
    <phoneticPr fontId="1" type="noConversion"/>
  </si>
  <si>
    <r>
      <t>供應人數：</t>
    </r>
    <r>
      <rPr>
        <sz val="12"/>
        <rFont val="Times New Roman"/>
        <family val="1"/>
      </rPr>
      <t>460</t>
    </r>
    <r>
      <rPr>
        <sz val="12"/>
        <rFont val="標楷體"/>
        <family val="4"/>
        <charset val="136"/>
      </rPr>
      <t>人</t>
    </r>
    <r>
      <rPr>
        <sz val="12"/>
        <rFont val="Times New Roman"/>
        <family val="1"/>
      </rPr>
      <t xml:space="preserve">                </t>
    </r>
    <r>
      <rPr>
        <sz val="12"/>
        <rFont val="標楷體"/>
        <family val="4"/>
        <charset val="136"/>
      </rPr>
      <t>供應廠商</t>
    </r>
    <r>
      <rPr>
        <sz val="12"/>
        <rFont val="Times New Roman"/>
        <family val="1"/>
      </rPr>
      <t>:</t>
    </r>
    <r>
      <rPr>
        <sz val="12"/>
        <rFont val="標楷體"/>
        <family val="4"/>
        <charset val="136"/>
      </rPr>
      <t>晶品食品有限公司</t>
    </r>
    <phoneticPr fontId="1" type="noConversion"/>
  </si>
  <si>
    <t>供應人數：460人</t>
    <phoneticPr fontId="1" type="noConversion"/>
  </si>
  <si>
    <t xml:space="preserve">          營養師:陳采瑜</t>
    <phoneticPr fontId="1" type="noConversion"/>
  </si>
  <si>
    <t xml:space="preserve">             營養師:陳采瑜</t>
    <phoneticPr fontId="1" type="noConversion"/>
  </si>
  <si>
    <t xml:space="preserve"> </t>
    <phoneticPr fontId="1" type="noConversion"/>
  </si>
  <si>
    <t>蔬菜味噌湯</t>
    <phoneticPr fontId="1" type="noConversion"/>
  </si>
  <si>
    <t>珍珠奶茶</t>
    <phoneticPr fontId="1" type="noConversion"/>
  </si>
  <si>
    <t>黃瓜雞片(燴)</t>
    <phoneticPr fontId="1" type="noConversion"/>
  </si>
  <si>
    <t>椰香南瓜咖哩</t>
    <phoneticPr fontId="1" type="noConversion"/>
  </si>
  <si>
    <t>番茄豆腐湯</t>
    <phoneticPr fontId="1" type="noConversion"/>
  </si>
  <si>
    <r>
      <rPr>
        <sz val="12"/>
        <color theme="1"/>
        <rFont val="新細明體"/>
        <family val="1"/>
        <charset val="136"/>
      </rPr>
      <t>黃瓜排骨</t>
    </r>
    <r>
      <rPr>
        <sz val="12"/>
        <rFont val="新細明體"/>
        <family val="1"/>
        <charset val="136"/>
      </rPr>
      <t>湯</t>
    </r>
    <phoneticPr fontId="1" type="noConversion"/>
  </si>
  <si>
    <t>大黃瓜</t>
    <phoneticPr fontId="22" type="noConversion"/>
  </si>
  <si>
    <t>金針菇</t>
    <phoneticPr fontId="22" type="noConversion"/>
  </si>
  <si>
    <t>泰式檸檬雞(煮)</t>
    <phoneticPr fontId="1" type="noConversion"/>
  </si>
  <si>
    <t>香酥雞翅(炸)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</si>
</sst>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.0_ "/>
    <numFmt numFmtId="177" formatCode="0;_᣿"/>
    <numFmt numFmtId="178" formatCode="m&quot;月&quot;d&quot;日&quot;"/>
    <numFmt numFmtId="179" formatCode="0.0_);[Red]\(0.0\)"/>
    <numFmt numFmtId="180" formatCode="0.0"/>
    <numFmt numFmtId="181" formatCode="0.000"/>
    <numFmt numFmtId="182" formatCode="#,##0_);[Red]\(#,##0\)"/>
    <numFmt numFmtId="183" formatCode="0_ "/>
    <numFmt numFmtId="184" formatCode="0.00000000"/>
  </numFmts>
  <fonts count="46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0"/>
      <name val="新細明體"/>
      <family val="1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2"/>
      <color theme="1"/>
      <name val="新細明體"/>
      <family val="1"/>
      <charset val="136"/>
      <scheme val="minor"/>
    </font>
    <font>
      <sz val="11"/>
      <name val="標楷體"/>
      <family val="4"/>
      <charset val="136"/>
    </font>
    <font>
      <sz val="18"/>
      <name val="標楷體"/>
      <family val="4"/>
      <charset val="136"/>
    </font>
    <font>
      <sz val="12"/>
      <name val="新細明體"/>
      <family val="1"/>
      <charset val="136"/>
      <scheme val="major"/>
    </font>
    <font>
      <sz val="12"/>
      <name val="新細明體"/>
      <family val="1"/>
      <charset val="136"/>
      <scheme val="minor"/>
    </font>
    <font>
      <sz val="10"/>
      <name val="新細明體"/>
      <family val="1"/>
      <charset val="136"/>
      <scheme val="minor"/>
    </font>
    <font>
      <sz val="20"/>
      <name val="標楷體"/>
      <family val="4"/>
      <charset val="136"/>
    </font>
    <font>
      <sz val="22"/>
      <name val="Adobe 繁黑體 Std B"/>
      <family val="2"/>
      <charset val="136"/>
    </font>
    <font>
      <sz val="22"/>
      <color rgb="FFFF0000"/>
      <name val="Adobe 繁黑體 Std B"/>
      <family val="2"/>
      <charset val="128"/>
    </font>
    <font>
      <sz val="22"/>
      <name val="Adobe 繁黑體 Std B"/>
      <family val="2"/>
      <charset val="128"/>
    </font>
    <font>
      <sz val="22"/>
      <name val="細明體"/>
      <family val="3"/>
      <charset val="136"/>
    </font>
    <font>
      <sz val="12"/>
      <color theme="1"/>
      <name val="新細明體"/>
      <family val="2"/>
      <scheme val="minor"/>
    </font>
    <font>
      <sz val="13"/>
      <name val="標楷體"/>
      <family val="4"/>
      <charset val="136"/>
    </font>
    <font>
      <sz val="14"/>
      <name val="新細明體"/>
      <family val="1"/>
      <charset val="136"/>
    </font>
    <font>
      <sz val="9"/>
      <name val="新細明體"/>
      <family val="2"/>
      <charset val="136"/>
      <scheme val="minor"/>
    </font>
    <font>
      <b/>
      <sz val="12"/>
      <name val="新細明體"/>
      <family val="1"/>
      <charset val="136"/>
      <scheme val="major"/>
    </font>
    <font>
      <sz val="11"/>
      <name val="新細明體"/>
      <family val="1"/>
      <charset val="136"/>
    </font>
    <font>
      <sz val="12"/>
      <name val="新細明體"/>
      <family val="2"/>
      <scheme val="minor"/>
    </font>
    <font>
      <b/>
      <sz val="10"/>
      <name val="新細明體"/>
      <family val="1"/>
      <charset val="136"/>
    </font>
    <font>
      <sz val="8"/>
      <name val="新細明體"/>
      <family val="1"/>
      <charset val="136"/>
    </font>
    <font>
      <sz val="8"/>
      <name val="新細明體"/>
      <family val="1"/>
      <charset val="136"/>
      <scheme val="minor"/>
    </font>
    <font>
      <b/>
      <sz val="16"/>
      <name val="Adobe 繁黑體 Std B"/>
      <family val="2"/>
      <charset val="136"/>
    </font>
    <font>
      <sz val="12"/>
      <color theme="1"/>
      <name val="PMingLiu"/>
      <family val="1"/>
      <charset val="136"/>
    </font>
    <font>
      <sz val="12"/>
      <color rgb="FFFF0000"/>
      <name val="PMingLiu"/>
      <family val="1"/>
      <charset val="136"/>
    </font>
    <font>
      <sz val="10"/>
      <color theme="1"/>
      <name val="PMingLiu"/>
      <family val="1"/>
      <charset val="136"/>
    </font>
    <font>
      <sz val="12"/>
      <name val="Calibri"/>
      <family val="2"/>
    </font>
    <font>
      <sz val="12"/>
      <name val="Songti TC"/>
    </font>
    <font>
      <sz val="12"/>
      <name val="Times"/>
    </font>
    <font>
      <sz val="12"/>
      <name val="PMingLiu"/>
      <family val="1"/>
      <charset val="136"/>
    </font>
    <font>
      <sz val="10"/>
      <name val="PMingLiu"/>
      <family val="1"/>
      <charset val="136"/>
    </font>
    <font>
      <sz val="12"/>
      <name val="Arial"/>
      <family val="2"/>
    </font>
    <font>
      <sz val="12"/>
      <name val="MingLiu"/>
      <family val="3"/>
      <charset val="136"/>
    </font>
    <font>
      <sz val="12"/>
      <name val="DFKai-SB"/>
      <family val="4"/>
      <charset val="136"/>
    </font>
    <font>
      <sz val="12"/>
      <color rgb="FFFF0000"/>
      <name val="新細明體"/>
      <family val="1"/>
      <charset val="136"/>
    </font>
    <font>
      <sz val="12"/>
      <color rgb="FF00B050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新細明體"/>
      <family val="1"/>
      <charset val="136"/>
      <scheme val="maj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</fills>
  <borders count="9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medium">
        <color auto="1"/>
      </left>
      <right style="thin">
        <color rgb="FF000000"/>
      </right>
      <top/>
      <bottom style="thin">
        <color auto="1"/>
      </bottom>
      <diagonal/>
    </border>
  </borders>
  <cellStyleXfs count="3">
    <xf numFmtId="0" fontId="0" fillId="0" borderId="0"/>
    <xf numFmtId="0" fontId="8" fillId="0" borderId="0">
      <alignment vertical="center"/>
    </xf>
    <xf numFmtId="0" fontId="19" fillId="0" borderId="0">
      <alignment vertical="center"/>
    </xf>
  </cellStyleXfs>
  <cellXfs count="855">
    <xf numFmtId="0" fontId="0" fillId="0" borderId="0" xfId="0"/>
    <xf numFmtId="0" fontId="2" fillId="0" borderId="0" xfId="0" applyFont="1"/>
    <xf numFmtId="0" fontId="5" fillId="0" borderId="2" xfId="0" applyFont="1" applyBorder="1" applyAlignment="1">
      <alignment vertical="center"/>
    </xf>
    <xf numFmtId="0" fontId="5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0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shrinkToFit="1"/>
    </xf>
    <xf numFmtId="0" fontId="0" fillId="0" borderId="17" xfId="0" applyFont="1" applyBorder="1" applyAlignment="1">
      <alignment horizontal="center"/>
    </xf>
    <xf numFmtId="0" fontId="0" fillId="0" borderId="0" xfId="0" applyFont="1" applyAlignment="1"/>
    <xf numFmtId="0" fontId="0" fillId="0" borderId="31" xfId="0" applyFont="1" applyBorder="1" applyAlignment="1">
      <alignment horizontal="center" vertical="center" shrinkToFit="1"/>
    </xf>
    <xf numFmtId="0" fontId="0" fillId="0" borderId="15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shrinkToFit="1"/>
    </xf>
    <xf numFmtId="0" fontId="0" fillId="0" borderId="0" xfId="0" applyFont="1" applyBorder="1" applyAlignment="1">
      <alignment horizontal="center" shrinkToFi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shrinkToFit="1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 applyFill="1"/>
    <xf numFmtId="0" fontId="4" fillId="0" borderId="0" xfId="0" applyFont="1" applyFill="1" applyAlignment="1">
      <alignment horizontal="center" vertical="center" shrinkToFit="1"/>
    </xf>
    <xf numFmtId="1" fontId="4" fillId="0" borderId="0" xfId="0" applyNumberFormat="1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shrinkToFit="1"/>
    </xf>
    <xf numFmtId="0" fontId="0" fillId="0" borderId="0" xfId="0" applyFont="1" applyBorder="1" applyAlignment="1">
      <alignment horizontal="center" vertical="center" wrapText="1" shrinkToFit="1"/>
    </xf>
    <xf numFmtId="0" fontId="0" fillId="0" borderId="0" xfId="0" applyFont="1" applyBorder="1" applyAlignment="1">
      <alignment horizontal="center" vertical="center" textRotation="255" shrinkToFit="1"/>
    </xf>
    <xf numFmtId="0" fontId="0" fillId="0" borderId="0" xfId="1" applyFont="1" applyFill="1" applyAlignment="1">
      <alignment horizontal="center" vertical="center"/>
    </xf>
    <xf numFmtId="0" fontId="0" fillId="0" borderId="0" xfId="1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5" xfId="0" applyFont="1" applyBorder="1" applyAlignment="1">
      <alignment horizontal="center" vertical="center" shrinkToFit="1"/>
    </xf>
    <xf numFmtId="0" fontId="0" fillId="0" borderId="2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2" fillId="0" borderId="0" xfId="0" applyFont="1" applyBorder="1"/>
    <xf numFmtId="0" fontId="5" fillId="0" borderId="0" xfId="0" applyFont="1" applyFill="1" applyBorder="1"/>
    <xf numFmtId="0" fontId="0" fillId="0" borderId="0" xfId="0" applyFont="1" applyFill="1" applyBorder="1" applyAlignment="1">
      <alignment vertical="center" shrinkToFit="1"/>
    </xf>
    <xf numFmtId="0" fontId="0" fillId="0" borderId="54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4" fillId="3" borderId="0" xfId="0" applyFont="1" applyFill="1" applyAlignment="1">
      <alignment vertical="center"/>
    </xf>
    <xf numFmtId="0" fontId="2" fillId="3" borderId="0" xfId="0" applyFont="1" applyFill="1"/>
    <xf numFmtId="0" fontId="4" fillId="3" borderId="0" xfId="0" applyFont="1" applyFill="1"/>
    <xf numFmtId="0" fontId="0" fillId="0" borderId="1" xfId="0" applyFont="1" applyBorder="1"/>
    <xf numFmtId="0" fontId="10" fillId="0" borderId="10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center" vertical="center" shrinkToFit="1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 shrinkToFit="1"/>
    </xf>
    <xf numFmtId="0" fontId="1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 shrinkToFit="1"/>
    </xf>
    <xf numFmtId="0" fontId="6" fillId="0" borderId="19" xfId="0" applyFont="1" applyFill="1" applyBorder="1" applyAlignment="1">
      <alignment horizontal="center" vertical="center" shrinkToFit="1"/>
    </xf>
    <xf numFmtId="176" fontId="0" fillId="0" borderId="1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177" fontId="0" fillId="0" borderId="28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176" fontId="0" fillId="0" borderId="25" xfId="0" applyNumberFormat="1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/>
    </xf>
    <xf numFmtId="0" fontId="0" fillId="3" borderId="26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/>
    </xf>
    <xf numFmtId="177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horizontal="center" vertical="center" shrinkToFit="1"/>
    </xf>
    <xf numFmtId="176" fontId="0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textRotation="255" shrinkToFit="1"/>
    </xf>
    <xf numFmtId="0" fontId="0" fillId="0" borderId="0" xfId="0" applyFont="1" applyFill="1" applyBorder="1" applyAlignment="1">
      <alignment vertical="center" wrapText="1" shrinkToFit="1"/>
    </xf>
    <xf numFmtId="0" fontId="4" fillId="0" borderId="0" xfId="1" applyFont="1" applyFill="1" applyBorder="1" applyAlignment="1"/>
    <xf numFmtId="0" fontId="2" fillId="0" borderId="0" xfId="0" applyFont="1" applyFill="1" applyBorder="1"/>
    <xf numFmtId="0" fontId="11" fillId="0" borderId="1" xfId="0" applyFont="1" applyFill="1" applyBorder="1" applyAlignment="1">
      <alignment horizontal="center" vertical="center" shrinkToFit="1"/>
    </xf>
    <xf numFmtId="0" fontId="12" fillId="0" borderId="1" xfId="1" applyFont="1" applyFill="1" applyBorder="1" applyAlignment="1" applyProtection="1">
      <alignment horizontal="center" vertical="center"/>
    </xf>
    <xf numFmtId="179" fontId="0" fillId="0" borderId="1" xfId="0" applyNumberFormat="1" applyFont="1" applyFill="1" applyBorder="1" applyAlignment="1">
      <alignment horizontal="center" vertical="center" shrinkToFit="1"/>
    </xf>
    <xf numFmtId="0" fontId="0" fillId="0" borderId="0" xfId="1" applyFont="1" applyFill="1" applyBorder="1" applyAlignment="1">
      <alignment vertical="center"/>
    </xf>
    <xf numFmtId="0" fontId="12" fillId="0" borderId="1" xfId="1" applyFont="1" applyBorder="1" applyProtection="1">
      <alignment vertical="center"/>
    </xf>
    <xf numFmtId="179" fontId="0" fillId="0" borderId="25" xfId="0" applyNumberFormat="1" applyFont="1" applyFill="1" applyBorder="1" applyAlignment="1">
      <alignment horizontal="center" vertical="center"/>
    </xf>
    <xf numFmtId="0" fontId="12" fillId="0" borderId="0" xfId="1" applyFont="1" applyFill="1" applyBorder="1" applyProtection="1">
      <alignment vertical="center"/>
    </xf>
    <xf numFmtId="0" fontId="0" fillId="0" borderId="0" xfId="0" applyFont="1" applyFill="1" applyBorder="1" applyAlignment="1">
      <alignment horizontal="center" shrinkToFit="1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textRotation="255" wrapText="1" shrinkToFit="1"/>
    </xf>
    <xf numFmtId="0" fontId="11" fillId="3" borderId="0" xfId="0" applyFont="1" applyFill="1" applyBorder="1" applyAlignment="1">
      <alignment horizontal="center" vertical="center"/>
    </xf>
    <xf numFmtId="178" fontId="0" fillId="0" borderId="0" xfId="0" applyNumberFormat="1" applyFont="1" applyAlignment="1"/>
    <xf numFmtId="0" fontId="0" fillId="0" borderId="0" xfId="0" applyFont="1" applyFill="1"/>
    <xf numFmtId="0" fontId="0" fillId="0" borderId="3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shrinkToFit="1"/>
    </xf>
    <xf numFmtId="0" fontId="0" fillId="0" borderId="1" xfId="0" applyFont="1" applyFill="1" applyBorder="1"/>
    <xf numFmtId="0" fontId="0" fillId="0" borderId="0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shrinkToFit="1"/>
    </xf>
    <xf numFmtId="176" fontId="0" fillId="0" borderId="1" xfId="0" applyNumberFormat="1" applyFont="1" applyFill="1" applyBorder="1" applyAlignment="1">
      <alignment horizontal="center" vertical="center" shrinkToFit="1"/>
    </xf>
    <xf numFmtId="0" fontId="0" fillId="0" borderId="19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shrinkToFit="1"/>
    </xf>
    <xf numFmtId="0" fontId="12" fillId="0" borderId="0" xfId="1" applyFont="1" applyBorder="1" applyProtection="1">
      <alignment vertical="center"/>
    </xf>
    <xf numFmtId="0" fontId="0" fillId="3" borderId="20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shrinkToFit="1"/>
    </xf>
    <xf numFmtId="0" fontId="0" fillId="0" borderId="28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" fontId="5" fillId="3" borderId="0" xfId="0" applyNumberFormat="1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textRotation="255" shrinkToFit="1"/>
    </xf>
    <xf numFmtId="0" fontId="0" fillId="0" borderId="0" xfId="0" applyFont="1" applyBorder="1"/>
    <xf numFmtId="0" fontId="0" fillId="0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 textRotation="255" wrapText="1" shrinkToFit="1"/>
    </xf>
    <xf numFmtId="0" fontId="3" fillId="0" borderId="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 shrinkToFi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20" fillId="0" borderId="0" xfId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/>
    <xf numFmtId="0" fontId="0" fillId="0" borderId="41" xfId="0" applyFont="1" applyBorder="1" applyAlignment="1">
      <alignment horizontal="center" vertical="center" shrinkToFit="1"/>
    </xf>
    <xf numFmtId="0" fontId="0" fillId="0" borderId="11" xfId="0" applyFont="1" applyBorder="1" applyAlignment="1">
      <alignment horizontal="center" vertical="center" shrinkToFit="1"/>
    </xf>
    <xf numFmtId="0" fontId="12" fillId="0" borderId="0" xfId="1" applyFont="1" applyProtection="1">
      <alignment vertical="center"/>
    </xf>
    <xf numFmtId="0" fontId="3" fillId="0" borderId="4" xfId="0" applyFont="1" applyBorder="1" applyAlignment="1">
      <alignment horizontal="center" vertical="center"/>
    </xf>
    <xf numFmtId="0" fontId="13" fillId="0" borderId="4" xfId="1" applyFont="1" applyFill="1" applyBorder="1" applyAlignment="1" applyProtection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3" fillId="0" borderId="1" xfId="1" applyFont="1" applyFill="1" applyBorder="1" applyAlignment="1" applyProtection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0" fillId="0" borderId="47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shrinkToFit="1"/>
    </xf>
    <xf numFmtId="176" fontId="0" fillId="0" borderId="4" xfId="0" applyNumberFormat="1" applyFont="1" applyFill="1" applyBorder="1" applyAlignment="1">
      <alignment horizontal="center" vertical="center" shrinkToFit="1"/>
    </xf>
    <xf numFmtId="176" fontId="0" fillId="0" borderId="4" xfId="0" applyNumberFormat="1" applyFont="1" applyFill="1" applyBorder="1" applyAlignment="1">
      <alignment horizontal="center" vertical="center"/>
    </xf>
    <xf numFmtId="176" fontId="0" fillId="0" borderId="47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/>
    </xf>
    <xf numFmtId="177" fontId="0" fillId="0" borderId="44" xfId="0" applyNumberFormat="1" applyFont="1" applyFill="1" applyBorder="1" applyAlignment="1">
      <alignment horizontal="center"/>
    </xf>
    <xf numFmtId="0" fontId="0" fillId="2" borderId="61" xfId="0" applyFont="1" applyFill="1" applyBorder="1" applyAlignment="1">
      <alignment horizontal="center" vertical="center" shrinkToFit="1"/>
    </xf>
    <xf numFmtId="0" fontId="0" fillId="2" borderId="41" xfId="0" applyFont="1" applyFill="1" applyBorder="1" applyAlignment="1">
      <alignment vertical="center"/>
    </xf>
    <xf numFmtId="0" fontId="0" fillId="2" borderId="58" xfId="0" applyFont="1" applyFill="1" applyBorder="1" applyAlignment="1">
      <alignment vertical="center"/>
    </xf>
    <xf numFmtId="0" fontId="0" fillId="2" borderId="59" xfId="0" applyFont="1" applyFill="1" applyBorder="1" applyAlignment="1">
      <alignment vertical="center"/>
    </xf>
    <xf numFmtId="0" fontId="0" fillId="2" borderId="22" xfId="0" applyFont="1" applyFill="1" applyBorder="1" applyAlignment="1">
      <alignment horizontal="center" vertical="center"/>
    </xf>
    <xf numFmtId="0" fontId="0" fillId="2" borderId="22" xfId="0" applyFont="1" applyFill="1" applyBorder="1" applyAlignment="1">
      <alignment vertical="center"/>
    </xf>
    <xf numFmtId="180" fontId="0" fillId="2" borderId="61" xfId="0" applyNumberFormat="1" applyFont="1" applyFill="1" applyBorder="1" applyAlignment="1">
      <alignment horizontal="center" vertical="center" shrinkToFit="1"/>
    </xf>
    <xf numFmtId="180" fontId="0" fillId="0" borderId="1" xfId="0" applyNumberFormat="1" applyFont="1" applyFill="1" applyBorder="1" applyAlignment="1">
      <alignment horizontal="center" vertical="center" shrinkToFit="1"/>
    </xf>
    <xf numFmtId="0" fontId="12" fillId="0" borderId="0" xfId="1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2" fillId="0" borderId="0" xfId="1" applyFont="1" applyFill="1" applyBorder="1" applyAlignment="1" applyProtection="1">
      <alignment vertical="center" textRotation="255" wrapText="1" shrinkToFit="1"/>
    </xf>
    <xf numFmtId="0" fontId="3" fillId="0" borderId="0" xfId="0" applyFont="1" applyBorder="1" applyAlignment="1">
      <alignment vertical="center" wrapText="1" shrinkToFit="1"/>
    </xf>
    <xf numFmtId="0" fontId="0" fillId="0" borderId="0" xfId="0" applyFont="1" applyBorder="1" applyAlignment="1">
      <alignment vertical="center" textRotation="255" wrapText="1" shrinkToFit="1"/>
    </xf>
    <xf numFmtId="0" fontId="7" fillId="0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vertical="center" shrinkToFit="1"/>
    </xf>
    <xf numFmtId="0" fontId="0" fillId="0" borderId="1" xfId="0" applyFont="1" applyFill="1" applyBorder="1" applyAlignment="1">
      <alignment vertical="center"/>
    </xf>
    <xf numFmtId="0" fontId="12" fillId="0" borderId="6" xfId="1" applyFont="1" applyFill="1" applyBorder="1" applyAlignment="1" applyProtection="1">
      <alignment horizontal="center" vertical="center"/>
    </xf>
    <xf numFmtId="0" fontId="12" fillId="0" borderId="1" xfId="1" applyFont="1" applyFill="1" applyBorder="1" applyProtection="1">
      <alignment vertical="center"/>
    </xf>
    <xf numFmtId="0" fontId="12" fillId="0" borderId="1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177" fontId="0" fillId="0" borderId="19" xfId="0" applyNumberFormat="1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 vertical="center" shrinkToFit="1"/>
    </xf>
    <xf numFmtId="2" fontId="0" fillId="2" borderId="61" xfId="0" applyNumberFormat="1" applyFont="1" applyFill="1" applyBorder="1" applyAlignment="1">
      <alignment horizontal="center" vertical="center" shrinkToFit="1"/>
    </xf>
    <xf numFmtId="0" fontId="5" fillId="0" borderId="1" xfId="1" applyFont="1" applyFill="1" applyBorder="1" applyAlignment="1">
      <alignment horizontal="center" vertical="center"/>
    </xf>
    <xf numFmtId="0" fontId="0" fillId="0" borderId="58" xfId="0" applyFont="1" applyBorder="1" applyAlignment="1">
      <alignment horizontal="center" vertical="center" shrinkToFit="1"/>
    </xf>
    <xf numFmtId="0" fontId="0" fillId="0" borderId="65" xfId="0" applyFont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61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 shrinkToFit="1"/>
    </xf>
    <xf numFmtId="0" fontId="0" fillId="0" borderId="63" xfId="0" applyFont="1" applyFill="1" applyBorder="1" applyAlignment="1">
      <alignment horizontal="center" vertical="center" shrinkToFit="1"/>
    </xf>
    <xf numFmtId="0" fontId="0" fillId="0" borderId="60" xfId="0" applyFont="1" applyBorder="1" applyAlignment="1">
      <alignment horizontal="center"/>
    </xf>
    <xf numFmtId="0" fontId="0" fillId="0" borderId="67" xfId="0" applyFont="1" applyFill="1" applyBorder="1" applyAlignment="1">
      <alignment horizontal="center" vertical="center"/>
    </xf>
    <xf numFmtId="0" fontId="0" fillId="2" borderId="61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2" xfId="1" applyFont="1" applyFill="1" applyBorder="1" applyAlignment="1">
      <alignment vertical="center"/>
    </xf>
    <xf numFmtId="49" fontId="0" fillId="0" borderId="10" xfId="0" applyNumberFormat="1" applyFont="1" applyFill="1" applyBorder="1" applyAlignment="1">
      <alignment horizontal="center"/>
    </xf>
    <xf numFmtId="179" fontId="5" fillId="0" borderId="1" xfId="0" applyNumberFormat="1" applyFont="1" applyFill="1" applyBorder="1" applyAlignment="1">
      <alignment horizontal="center" vertical="center"/>
    </xf>
    <xf numFmtId="179" fontId="5" fillId="0" borderId="10" xfId="0" applyNumberFormat="1" applyFont="1" applyFill="1" applyBorder="1" applyAlignment="1">
      <alignment horizontal="center" vertical="center"/>
    </xf>
    <xf numFmtId="179" fontId="5" fillId="0" borderId="38" xfId="0" applyNumberFormat="1" applyFont="1" applyFill="1" applyBorder="1" applyAlignment="1">
      <alignment horizontal="center" vertical="center"/>
    </xf>
    <xf numFmtId="179" fontId="21" fillId="0" borderId="38" xfId="1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shrinkToFit="1"/>
    </xf>
    <xf numFmtId="0" fontId="0" fillId="0" borderId="56" xfId="0" applyFont="1" applyBorder="1" applyAlignment="1">
      <alignment horizontal="center" vertical="center" shrinkToFit="1"/>
    </xf>
    <xf numFmtId="0" fontId="6" fillId="0" borderId="56" xfId="0" applyFont="1" applyFill="1" applyBorder="1" applyAlignment="1">
      <alignment horizontal="center" vertical="center" shrinkToFit="1"/>
    </xf>
    <xf numFmtId="0" fontId="0" fillId="0" borderId="67" xfId="0" applyFont="1" applyFill="1" applyBorder="1" applyAlignment="1">
      <alignment horizontal="center" vertical="center" shrinkToFit="1"/>
    </xf>
    <xf numFmtId="0" fontId="0" fillId="3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3" borderId="22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 shrinkToFit="1"/>
    </xf>
    <xf numFmtId="0" fontId="12" fillId="3" borderId="1" xfId="1" applyFont="1" applyFill="1" applyBorder="1" applyAlignment="1" applyProtection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 shrinkToFit="1"/>
    </xf>
    <xf numFmtId="2" fontId="0" fillId="3" borderId="4" xfId="0" applyNumberFormat="1" applyFont="1" applyFill="1" applyBorder="1" applyAlignment="1">
      <alignment horizontal="center" vertical="center" shrinkToFit="1"/>
    </xf>
    <xf numFmtId="0" fontId="0" fillId="3" borderId="0" xfId="0" applyFont="1" applyFill="1" applyAlignment="1">
      <alignment horizontal="center"/>
    </xf>
    <xf numFmtId="0" fontId="6" fillId="3" borderId="4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0" fillId="3" borderId="21" xfId="0" applyFont="1" applyFill="1" applyBorder="1" applyAlignment="1">
      <alignment horizontal="center" vertical="center"/>
    </xf>
    <xf numFmtId="0" fontId="0" fillId="3" borderId="47" xfId="0" applyFont="1" applyFill="1" applyBorder="1" applyAlignment="1">
      <alignment horizontal="center" vertical="center" shrinkToFit="1"/>
    </xf>
    <xf numFmtId="0" fontId="0" fillId="3" borderId="58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 shrinkToFit="1"/>
    </xf>
    <xf numFmtId="176" fontId="0" fillId="3" borderId="4" xfId="0" applyNumberFormat="1" applyFont="1" applyFill="1" applyBorder="1" applyAlignment="1">
      <alignment horizontal="center" vertical="center" shrinkToFit="1"/>
    </xf>
    <xf numFmtId="176" fontId="0" fillId="3" borderId="4" xfId="0" applyNumberFormat="1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0" fontId="0" fillId="3" borderId="55" xfId="1" applyFont="1" applyFill="1" applyBorder="1" applyAlignment="1">
      <alignment horizontal="center" vertical="center"/>
    </xf>
    <xf numFmtId="0" fontId="0" fillId="3" borderId="46" xfId="1" applyFont="1" applyFill="1" applyBorder="1" applyAlignment="1">
      <alignment vertical="center"/>
    </xf>
    <xf numFmtId="2" fontId="0" fillId="0" borderId="1" xfId="0" applyNumberFormat="1" applyFont="1" applyBorder="1" applyAlignment="1">
      <alignment horizontal="center" vertical="center" shrinkToFit="1"/>
    </xf>
    <xf numFmtId="0" fontId="13" fillId="0" borderId="0" xfId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shrinkToFit="1"/>
    </xf>
    <xf numFmtId="2" fontId="0" fillId="0" borderId="0" xfId="0" applyNumberFormat="1" applyFont="1" applyBorder="1" applyAlignment="1">
      <alignment horizontal="center" vertical="center" shrinkToFit="1"/>
    </xf>
    <xf numFmtId="2" fontId="0" fillId="0" borderId="0" xfId="0" applyNumberFormat="1" applyFont="1" applyFill="1" applyBorder="1" applyAlignment="1">
      <alignment horizontal="center" vertical="center"/>
    </xf>
    <xf numFmtId="181" fontId="0" fillId="0" borderId="0" xfId="0" applyNumberFormat="1" applyFont="1" applyBorder="1" applyAlignment="1">
      <alignment horizontal="center" vertical="center" shrinkToFit="1"/>
    </xf>
    <xf numFmtId="0" fontId="0" fillId="0" borderId="0" xfId="0" applyFont="1" applyFill="1" applyBorder="1" applyAlignment="1"/>
    <xf numFmtId="0" fontId="12" fillId="0" borderId="1" xfId="1" applyFont="1" applyBorder="1" applyAlignment="1" applyProtection="1">
      <alignment horizontal="center" vertical="center"/>
    </xf>
    <xf numFmtId="0" fontId="0" fillId="0" borderId="9" xfId="0" applyFont="1" applyBorder="1" applyAlignment="1">
      <alignment horizontal="center" vertical="center" shrinkToFit="1"/>
    </xf>
    <xf numFmtId="0" fontId="0" fillId="0" borderId="68" xfId="0" applyFont="1" applyBorder="1" applyAlignment="1">
      <alignment horizontal="center" vertical="center" shrinkToFit="1"/>
    </xf>
    <xf numFmtId="0" fontId="0" fillId="0" borderId="53" xfId="0" applyFont="1" applyBorder="1" applyAlignment="1">
      <alignment horizontal="center" vertical="center"/>
    </xf>
    <xf numFmtId="0" fontId="0" fillId="0" borderId="52" xfId="0" applyFont="1" applyBorder="1" applyAlignment="1">
      <alignment horizontal="center" vertical="center" shrinkToFit="1"/>
    </xf>
    <xf numFmtId="0" fontId="0" fillId="0" borderId="10" xfId="0" applyFont="1" applyBorder="1"/>
    <xf numFmtId="180" fontId="0" fillId="2" borderId="58" xfId="0" applyNumberFormat="1" applyFont="1" applyFill="1" applyBorder="1" applyAlignment="1">
      <alignment vertical="center"/>
    </xf>
    <xf numFmtId="176" fontId="0" fillId="0" borderId="4" xfId="0" applyNumberFormat="1" applyFont="1" applyBorder="1" applyAlignment="1">
      <alignment horizontal="center" vertical="center" shrinkToFit="1"/>
    </xf>
    <xf numFmtId="49" fontId="3" fillId="0" borderId="4" xfId="0" applyNumberFormat="1" applyFont="1" applyFill="1" applyBorder="1" applyAlignment="1">
      <alignment horizontal="center"/>
    </xf>
    <xf numFmtId="0" fontId="0" fillId="3" borderId="58" xfId="0" applyFont="1" applyFill="1" applyBorder="1" applyAlignment="1">
      <alignment vertical="center"/>
    </xf>
    <xf numFmtId="179" fontId="0" fillId="3" borderId="1" xfId="0" applyNumberFormat="1" applyFont="1" applyFill="1" applyBorder="1" applyAlignment="1">
      <alignment horizontal="center" vertical="center" shrinkToFit="1"/>
    </xf>
    <xf numFmtId="0" fontId="0" fillId="3" borderId="63" xfId="0" applyFont="1" applyFill="1" applyBorder="1" applyAlignment="1">
      <alignment horizontal="center" vertical="center" shrinkToFit="1"/>
    </xf>
    <xf numFmtId="0" fontId="7" fillId="3" borderId="4" xfId="0" applyFont="1" applyFill="1" applyBorder="1" applyAlignment="1">
      <alignment horizontal="center" vertical="center" shrinkToFit="1"/>
    </xf>
    <xf numFmtId="176" fontId="0" fillId="3" borderId="61" xfId="0" applyNumberFormat="1" applyFont="1" applyFill="1" applyBorder="1" applyAlignment="1">
      <alignment horizontal="center" vertical="center" shrinkToFit="1"/>
    </xf>
    <xf numFmtId="180" fontId="0" fillId="3" borderId="61" xfId="0" applyNumberFormat="1" applyFont="1" applyFill="1" applyBorder="1" applyAlignment="1">
      <alignment horizontal="center" vertical="center" shrinkToFit="1"/>
    </xf>
    <xf numFmtId="180" fontId="0" fillId="3" borderId="1" xfId="0" applyNumberFormat="1" applyFont="1" applyFill="1" applyBorder="1" applyAlignment="1">
      <alignment horizontal="center" vertical="center" shrinkToFit="1"/>
    </xf>
    <xf numFmtId="2" fontId="0" fillId="3" borderId="58" xfId="0" applyNumberFormat="1" applyFont="1" applyFill="1" applyBorder="1" applyAlignment="1">
      <alignment vertical="center"/>
    </xf>
    <xf numFmtId="179" fontId="0" fillId="0" borderId="0" xfId="0" applyNumberFormat="1" applyFont="1"/>
    <xf numFmtId="179" fontId="0" fillId="0" borderId="23" xfId="0" applyNumberFormat="1" applyFont="1" applyBorder="1" applyAlignment="1">
      <alignment horizontal="center" vertical="center" shrinkToFit="1"/>
    </xf>
    <xf numFmtId="179" fontId="3" fillId="0" borderId="3" xfId="0" applyNumberFormat="1" applyFont="1" applyBorder="1" applyAlignment="1">
      <alignment horizontal="center" vertical="center"/>
    </xf>
    <xf numFmtId="179" fontId="12" fillId="0" borderId="3" xfId="1" applyNumberFormat="1" applyFont="1" applyFill="1" applyBorder="1" applyAlignment="1" applyProtection="1">
      <alignment horizontal="center" vertical="center"/>
    </xf>
    <xf numFmtId="179" fontId="3" fillId="0" borderId="3" xfId="0" applyNumberFormat="1" applyFont="1" applyFill="1" applyBorder="1" applyAlignment="1">
      <alignment horizontal="center" vertical="center"/>
    </xf>
    <xf numFmtId="179" fontId="3" fillId="0" borderId="20" xfId="0" applyNumberFormat="1" applyFont="1" applyFill="1" applyBorder="1" applyAlignment="1">
      <alignment horizontal="center" vertical="center"/>
    </xf>
    <xf numFmtId="179" fontId="0" fillId="2" borderId="59" xfId="0" applyNumberFormat="1" applyFont="1" applyFill="1" applyBorder="1" applyAlignment="1">
      <alignment vertical="center"/>
    </xf>
    <xf numFmtId="179" fontId="0" fillId="0" borderId="3" xfId="0" applyNumberFormat="1" applyFont="1" applyFill="1" applyBorder="1" applyAlignment="1">
      <alignment horizontal="center" vertical="center"/>
    </xf>
    <xf numFmtId="179" fontId="0" fillId="0" borderId="26" xfId="0" applyNumberFormat="1" applyFont="1" applyFill="1" applyBorder="1" applyAlignment="1">
      <alignment horizontal="center" vertical="center"/>
    </xf>
    <xf numFmtId="179" fontId="0" fillId="0" borderId="3" xfId="0" applyNumberFormat="1" applyFont="1" applyFill="1" applyBorder="1" applyAlignment="1">
      <alignment vertical="center"/>
    </xf>
    <xf numFmtId="179" fontId="0" fillId="0" borderId="20" xfId="0" applyNumberFormat="1" applyFont="1" applyFill="1" applyBorder="1" applyAlignment="1">
      <alignment vertical="center"/>
    </xf>
    <xf numFmtId="179" fontId="0" fillId="0" borderId="0" xfId="1" applyNumberFormat="1" applyFont="1" applyFill="1" applyAlignment="1">
      <alignment horizontal="center" vertical="center"/>
    </xf>
    <xf numFmtId="179" fontId="5" fillId="0" borderId="0" xfId="0" applyNumberFormat="1" applyFont="1" applyFill="1" applyBorder="1" applyAlignment="1">
      <alignment horizontal="center" vertical="center"/>
    </xf>
    <xf numFmtId="179" fontId="0" fillId="0" borderId="0" xfId="0" applyNumberFormat="1" applyFont="1" applyFill="1" applyBorder="1"/>
    <xf numFmtId="179" fontId="0" fillId="0" borderId="0" xfId="0" applyNumberFormat="1" applyFont="1" applyFill="1" applyBorder="1" applyAlignment="1">
      <alignment horizontal="center" vertical="center"/>
    </xf>
    <xf numFmtId="179" fontId="0" fillId="0" borderId="0" xfId="0" applyNumberFormat="1" applyFont="1" applyAlignment="1"/>
    <xf numFmtId="179" fontId="0" fillId="0" borderId="61" xfId="0" applyNumberFormat="1" applyFont="1" applyBorder="1" applyAlignment="1">
      <alignment horizontal="center" vertical="center" shrinkToFit="1"/>
    </xf>
    <xf numFmtId="179" fontId="3" fillId="0" borderId="4" xfId="0" applyNumberFormat="1" applyFont="1" applyBorder="1" applyAlignment="1">
      <alignment horizontal="center" vertical="center"/>
    </xf>
    <xf numFmtId="179" fontId="0" fillId="0" borderId="4" xfId="0" applyNumberFormat="1" applyFont="1" applyFill="1" applyBorder="1" applyAlignment="1">
      <alignment horizontal="center" vertical="center"/>
    </xf>
    <xf numFmtId="179" fontId="0" fillId="0" borderId="63" xfId="0" applyNumberFormat="1" applyFont="1" applyFill="1" applyBorder="1" applyAlignment="1">
      <alignment horizontal="center" vertical="center"/>
    </xf>
    <xf numFmtId="179" fontId="0" fillId="2" borderId="58" xfId="0" applyNumberFormat="1" applyFont="1" applyFill="1" applyBorder="1" applyAlignment="1">
      <alignment horizontal="center" vertical="center"/>
    </xf>
    <xf numFmtId="179" fontId="0" fillId="0" borderId="4" xfId="0" applyNumberFormat="1" applyFont="1" applyFill="1" applyBorder="1" applyAlignment="1">
      <alignment horizontal="left" vertical="center"/>
    </xf>
    <xf numFmtId="179" fontId="0" fillId="0" borderId="47" xfId="0" applyNumberFormat="1" applyFont="1" applyFill="1" applyBorder="1" applyAlignment="1">
      <alignment horizontal="center" vertical="center"/>
    </xf>
    <xf numFmtId="179" fontId="2" fillId="0" borderId="4" xfId="0" applyNumberFormat="1" applyFont="1" applyFill="1" applyBorder="1" applyAlignment="1">
      <alignment horizontal="center" vertical="center"/>
    </xf>
    <xf numFmtId="179" fontId="0" fillId="0" borderId="2" xfId="1" applyNumberFormat="1" applyFont="1" applyFill="1" applyBorder="1" applyAlignment="1">
      <alignment horizontal="center"/>
    </xf>
    <xf numFmtId="179" fontId="0" fillId="0" borderId="0" xfId="1" applyNumberFormat="1" applyFont="1" applyFill="1" applyBorder="1" applyAlignment="1">
      <alignment horizontal="center" vertical="center"/>
    </xf>
    <xf numFmtId="179" fontId="5" fillId="0" borderId="0" xfId="0" applyNumberFormat="1" applyFont="1" applyFill="1" applyBorder="1" applyAlignment="1"/>
    <xf numFmtId="179" fontId="13" fillId="0" borderId="0" xfId="1" applyNumberFormat="1" applyFont="1" applyFill="1" applyBorder="1" applyAlignment="1" applyProtection="1">
      <alignment horizontal="center" vertical="center"/>
    </xf>
    <xf numFmtId="179" fontId="6" fillId="0" borderId="4" xfId="0" applyNumberFormat="1" applyFont="1" applyFill="1" applyBorder="1" applyAlignment="1">
      <alignment horizontal="center" vertical="center" shrinkToFit="1"/>
    </xf>
    <xf numFmtId="176" fontId="0" fillId="0" borderId="0" xfId="0" applyNumberFormat="1" applyFont="1" applyAlignment="1"/>
    <xf numFmtId="176" fontId="0" fillId="0" borderId="11" xfId="0" applyNumberFormat="1" applyFont="1" applyBorder="1" applyAlignment="1">
      <alignment horizontal="center" vertical="center" shrinkToFit="1"/>
    </xf>
    <xf numFmtId="176" fontId="3" fillId="0" borderId="3" xfId="0" applyNumberFormat="1" applyFont="1" applyBorder="1" applyAlignment="1">
      <alignment horizontal="center" vertical="center"/>
    </xf>
    <xf numFmtId="176" fontId="13" fillId="0" borderId="3" xfId="1" applyNumberFormat="1" applyFont="1" applyFill="1" applyBorder="1" applyAlignment="1" applyProtection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12" fillId="0" borderId="3" xfId="1" applyNumberFormat="1" applyFont="1" applyFill="1" applyBorder="1" applyAlignment="1" applyProtection="1">
      <alignment horizontal="center" vertical="center"/>
    </xf>
    <xf numFmtId="176" fontId="23" fillId="0" borderId="3" xfId="0" applyNumberFormat="1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176" fontId="0" fillId="0" borderId="20" xfId="0" applyNumberFormat="1" applyFont="1" applyFill="1" applyBorder="1" applyAlignment="1">
      <alignment horizontal="center" vertical="center"/>
    </xf>
    <xf numFmtId="176" fontId="27" fillId="3" borderId="59" xfId="0" applyNumberFormat="1" applyFont="1" applyFill="1" applyBorder="1" applyAlignment="1">
      <alignment vertical="center"/>
    </xf>
    <xf numFmtId="176" fontId="0" fillId="0" borderId="3" xfId="0" applyNumberFormat="1" applyFont="1" applyFill="1" applyBorder="1" applyAlignment="1">
      <alignment horizontal="left" vertical="center"/>
    </xf>
    <xf numFmtId="176" fontId="0" fillId="0" borderId="26" xfId="0" applyNumberFormat="1" applyFont="1" applyFill="1" applyBorder="1" applyAlignment="1">
      <alignment horizontal="left" vertical="center"/>
    </xf>
    <xf numFmtId="176" fontId="2" fillId="0" borderId="3" xfId="0" applyNumberFormat="1" applyFont="1" applyFill="1" applyBorder="1" applyAlignment="1">
      <alignment horizontal="center" vertical="center"/>
    </xf>
    <xf numFmtId="176" fontId="0" fillId="0" borderId="46" xfId="1" applyNumberFormat="1" applyFont="1" applyFill="1" applyBorder="1" applyAlignment="1">
      <alignment vertical="center"/>
    </xf>
    <xf numFmtId="176" fontId="0" fillId="0" borderId="0" xfId="1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/>
    </xf>
    <xf numFmtId="176" fontId="5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ont="1" applyBorder="1"/>
    <xf numFmtId="176" fontId="0" fillId="0" borderId="0" xfId="0" applyNumberFormat="1" applyFont="1"/>
    <xf numFmtId="176" fontId="3" fillId="0" borderId="4" xfId="0" applyNumberFormat="1" applyFont="1" applyBorder="1" applyAlignment="1">
      <alignment horizontal="center" vertical="center"/>
    </xf>
    <xf numFmtId="176" fontId="0" fillId="2" borderId="59" xfId="0" applyNumberFormat="1" applyFont="1" applyFill="1" applyBorder="1" applyAlignment="1">
      <alignment vertical="center"/>
    </xf>
    <xf numFmtId="176" fontId="0" fillId="0" borderId="26" xfId="0" applyNumberFormat="1" applyFont="1" applyFill="1" applyBorder="1" applyAlignment="1">
      <alignment horizontal="center" vertical="center"/>
    </xf>
    <xf numFmtId="176" fontId="0" fillId="0" borderId="46" xfId="1" applyNumberFormat="1" applyFont="1" applyFill="1" applyBorder="1" applyAlignment="1">
      <alignment horizontal="left"/>
    </xf>
    <xf numFmtId="176" fontId="0" fillId="0" borderId="0" xfId="1" applyNumberFormat="1" applyFont="1" applyFill="1" applyAlignment="1">
      <alignment horizontal="center" vertical="center"/>
    </xf>
    <xf numFmtId="176" fontId="5" fillId="0" borderId="0" xfId="0" applyNumberFormat="1" applyFont="1" applyFill="1"/>
    <xf numFmtId="176" fontId="5" fillId="0" borderId="0" xfId="0" applyNumberFormat="1" applyFont="1" applyFill="1" applyAlignment="1">
      <alignment vertical="center"/>
    </xf>
    <xf numFmtId="176" fontId="3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13" fillId="0" borderId="0" xfId="1" applyNumberFormat="1" applyFont="1" applyFill="1" applyBorder="1" applyAlignment="1" applyProtection="1">
      <alignment horizontal="center" vertical="center"/>
    </xf>
    <xf numFmtId="176" fontId="23" fillId="0" borderId="0" xfId="0" applyNumberFormat="1" applyFont="1" applyBorder="1" applyAlignment="1">
      <alignment horizontal="center" vertical="center"/>
    </xf>
    <xf numFmtId="179" fontId="0" fillId="0" borderId="11" xfId="0" applyNumberFormat="1" applyFont="1" applyBorder="1" applyAlignment="1">
      <alignment horizontal="center" vertical="center" shrinkToFit="1"/>
    </xf>
    <xf numFmtId="179" fontId="0" fillId="0" borderId="3" xfId="0" applyNumberFormat="1" applyFont="1" applyFill="1" applyBorder="1" applyAlignment="1">
      <alignment horizontal="left" vertical="center"/>
    </xf>
    <xf numFmtId="179" fontId="0" fillId="0" borderId="26" xfId="0" applyNumberFormat="1" applyFont="1" applyFill="1" applyBorder="1" applyAlignment="1">
      <alignment horizontal="left" vertical="center"/>
    </xf>
    <xf numFmtId="179" fontId="2" fillId="0" borderId="3" xfId="0" applyNumberFormat="1" applyFont="1" applyFill="1" applyBorder="1" applyAlignment="1">
      <alignment horizontal="center" vertical="center"/>
    </xf>
    <xf numFmtId="179" fontId="0" fillId="0" borderId="46" xfId="1" applyNumberFormat="1" applyFont="1" applyFill="1" applyBorder="1" applyAlignment="1">
      <alignment horizontal="left"/>
    </xf>
    <xf numFmtId="179" fontId="5" fillId="0" borderId="0" xfId="0" applyNumberFormat="1" applyFont="1" applyFill="1"/>
    <xf numFmtId="179" fontId="5" fillId="0" borderId="0" xfId="0" applyNumberFormat="1" applyFont="1" applyFill="1" applyAlignment="1">
      <alignment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176" fontId="0" fillId="0" borderId="23" xfId="0" applyNumberFormat="1" applyFont="1" applyBorder="1" applyAlignment="1">
      <alignment horizontal="center" vertical="center" shrinkToFit="1"/>
    </xf>
    <xf numFmtId="176" fontId="0" fillId="3" borderId="26" xfId="0" applyNumberFormat="1" applyFont="1" applyFill="1" applyBorder="1" applyAlignment="1">
      <alignment horizontal="center" vertical="center"/>
    </xf>
    <xf numFmtId="176" fontId="0" fillId="3" borderId="3" xfId="0" applyNumberFormat="1" applyFont="1" applyFill="1" applyBorder="1" applyAlignment="1">
      <alignment horizontal="center" vertical="center"/>
    </xf>
    <xf numFmtId="176" fontId="0" fillId="3" borderId="20" xfId="0" applyNumberFormat="1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vertical="center"/>
    </xf>
    <xf numFmtId="176" fontId="0" fillId="0" borderId="54" xfId="1" applyNumberFormat="1" applyFont="1" applyFill="1" applyBorder="1" applyAlignment="1">
      <alignment horizontal="center" vertical="center"/>
    </xf>
    <xf numFmtId="179" fontId="3" fillId="0" borderId="3" xfId="0" applyNumberFormat="1" applyFont="1" applyFill="1" applyBorder="1" applyAlignment="1">
      <alignment horizontal="center" vertical="center" wrapText="1"/>
    </xf>
    <xf numFmtId="179" fontId="27" fillId="3" borderId="59" xfId="0" applyNumberFormat="1" applyFont="1" applyFill="1" applyBorder="1" applyAlignment="1">
      <alignment vertical="center"/>
    </xf>
    <xf numFmtId="179" fontId="0" fillId="0" borderId="46" xfId="1" applyNumberFormat="1" applyFont="1" applyFill="1" applyBorder="1" applyAlignment="1">
      <alignment vertical="center"/>
    </xf>
    <xf numFmtId="179" fontId="0" fillId="0" borderId="54" xfId="1" applyNumberFormat="1" applyFont="1" applyFill="1" applyBorder="1" applyAlignment="1">
      <alignment horizontal="center" vertical="center"/>
    </xf>
    <xf numFmtId="179" fontId="12" fillId="0" borderId="0" xfId="1" applyNumberFormat="1" applyFont="1" applyFill="1" applyBorder="1" applyAlignment="1" applyProtection="1">
      <alignment horizontal="center" vertical="center"/>
    </xf>
    <xf numFmtId="176" fontId="0" fillId="0" borderId="20" xfId="0" applyNumberFormat="1" applyFont="1" applyFill="1" applyBorder="1" applyAlignment="1">
      <alignment vertical="center"/>
    </xf>
    <xf numFmtId="176" fontId="0" fillId="0" borderId="24" xfId="0" applyNumberFormat="1" applyFont="1" applyBorder="1" applyAlignment="1">
      <alignment horizontal="center" vertical="center" shrinkToFit="1"/>
    </xf>
    <xf numFmtId="179" fontId="0" fillId="0" borderId="3" xfId="1" applyNumberFormat="1" applyFont="1" applyFill="1" applyBorder="1" applyAlignment="1">
      <alignment horizontal="left"/>
    </xf>
    <xf numFmtId="179" fontId="0" fillId="0" borderId="62" xfId="1" applyNumberFormat="1" applyFont="1" applyFill="1" applyBorder="1" applyAlignment="1">
      <alignment horizontal="left"/>
    </xf>
    <xf numFmtId="179" fontId="0" fillId="0" borderId="64" xfId="1" applyNumberFormat="1" applyFont="1" applyFill="1" applyBorder="1" applyAlignment="1">
      <alignment horizontal="left" vertical="center"/>
    </xf>
    <xf numFmtId="179" fontId="0" fillId="0" borderId="44" xfId="1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 shrinkToFit="1"/>
    </xf>
    <xf numFmtId="0" fontId="0" fillId="0" borderId="44" xfId="0" applyFont="1" applyFill="1" applyBorder="1" applyAlignment="1">
      <alignment horizontal="center" vertical="center" shrinkToFit="1"/>
    </xf>
    <xf numFmtId="0" fontId="6" fillId="3" borderId="47" xfId="0" applyFont="1" applyFill="1" applyBorder="1" applyAlignment="1">
      <alignment horizontal="center" vertical="center" shrinkToFit="1"/>
    </xf>
    <xf numFmtId="0" fontId="0" fillId="3" borderId="55" xfId="0" applyFont="1" applyFill="1" applyBorder="1" applyAlignment="1">
      <alignment horizontal="center" vertical="center"/>
    </xf>
    <xf numFmtId="0" fontId="0" fillId="3" borderId="70" xfId="0" applyFont="1" applyFill="1" applyBorder="1" applyAlignment="1">
      <alignment horizontal="center" vertical="center"/>
    </xf>
    <xf numFmtId="0" fontId="0" fillId="0" borderId="56" xfId="0" applyFont="1" applyFill="1" applyBorder="1" applyAlignment="1">
      <alignment horizontal="center" vertical="center" shrinkToFit="1"/>
    </xf>
    <xf numFmtId="0" fontId="0" fillId="0" borderId="58" xfId="0" applyFont="1" applyFill="1" applyBorder="1" applyAlignment="1">
      <alignment vertical="center"/>
    </xf>
    <xf numFmtId="176" fontId="0" fillId="2" borderId="61" xfId="0" applyNumberFormat="1" applyFont="1" applyFill="1" applyBorder="1" applyAlignment="1">
      <alignment horizontal="center" vertical="center" shrinkToFit="1"/>
    </xf>
    <xf numFmtId="0" fontId="3" fillId="0" borderId="19" xfId="0" applyFont="1" applyFill="1" applyBorder="1" applyAlignment="1">
      <alignment horizontal="center" vertical="center" wrapText="1"/>
    </xf>
    <xf numFmtId="180" fontId="0" fillId="3" borderId="58" xfId="0" applyNumberFormat="1" applyFont="1" applyFill="1" applyBorder="1" applyAlignment="1">
      <alignment vertical="center"/>
    </xf>
    <xf numFmtId="0" fontId="27" fillId="3" borderId="7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 shrinkToFit="1"/>
    </xf>
    <xf numFmtId="180" fontId="0" fillId="2" borderId="10" xfId="0" applyNumberFormat="1" applyFont="1" applyFill="1" applyBorder="1" applyAlignment="1">
      <alignment vertical="center"/>
    </xf>
    <xf numFmtId="0" fontId="0" fillId="0" borderId="1" xfId="0" applyFont="1" applyBorder="1" applyAlignment="1">
      <alignment horizontal="center" shrinkToFit="1"/>
    </xf>
    <xf numFmtId="0" fontId="0" fillId="4" borderId="1" xfId="0" applyFont="1" applyFill="1" applyBorder="1" applyAlignment="1">
      <alignment horizontal="center" vertical="center" shrinkToFit="1"/>
    </xf>
    <xf numFmtId="0" fontId="0" fillId="3" borderId="4" xfId="0" applyFont="1" applyFill="1" applyBorder="1" applyAlignment="1">
      <alignment horizontal="center" vertical="center"/>
    </xf>
    <xf numFmtId="181" fontId="0" fillId="0" borderId="4" xfId="0" applyNumberFormat="1" applyFont="1" applyBorder="1" applyAlignment="1">
      <alignment horizontal="center" vertical="center" shrinkToFit="1"/>
    </xf>
    <xf numFmtId="181" fontId="0" fillId="3" borderId="4" xfId="0" applyNumberFormat="1" applyFont="1" applyFill="1" applyBorder="1" applyAlignment="1">
      <alignment horizontal="center" vertical="center" shrinkToFit="1"/>
    </xf>
    <xf numFmtId="2" fontId="0" fillId="0" borderId="4" xfId="0" applyNumberFormat="1" applyFont="1" applyBorder="1" applyAlignment="1">
      <alignment horizontal="center" vertical="center" shrinkToFit="1"/>
    </xf>
    <xf numFmtId="0" fontId="0" fillId="3" borderId="4" xfId="0" applyFont="1" applyFill="1" applyBorder="1" applyAlignment="1">
      <alignment vertical="center"/>
    </xf>
    <xf numFmtId="1" fontId="29" fillId="0" borderId="0" xfId="0" applyNumberFormat="1" applyFont="1" applyFill="1" applyBorder="1" applyAlignment="1">
      <alignment horizontal="right" vertical="center"/>
    </xf>
    <xf numFmtId="2" fontId="0" fillId="0" borderId="4" xfId="0" applyNumberFormat="1" applyFont="1" applyFill="1" applyBorder="1" applyAlignment="1">
      <alignment horizontal="center" vertical="center" shrinkToFit="1"/>
    </xf>
    <xf numFmtId="0" fontId="0" fillId="3" borderId="1" xfId="0" applyFont="1" applyFill="1" applyBorder="1" applyAlignment="1">
      <alignment horizontal="center" vertical="center" wrapText="1" shrinkToFit="1"/>
    </xf>
    <xf numFmtId="176" fontId="0" fillId="0" borderId="3" xfId="0" applyNumberFormat="1" applyFont="1" applyFill="1" applyBorder="1" applyAlignment="1">
      <alignment horizontal="center" vertical="center" shrinkToFit="1"/>
    </xf>
    <xf numFmtId="1" fontId="29" fillId="0" borderId="1" xfId="0" applyNumberFormat="1" applyFont="1" applyFill="1" applyBorder="1" applyAlignment="1">
      <alignment horizontal="right" vertical="center"/>
    </xf>
    <xf numFmtId="179" fontId="0" fillId="0" borderId="20" xfId="0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0" fillId="4" borderId="15" xfId="0" applyFont="1" applyFill="1" applyBorder="1" applyAlignment="1">
      <alignment horizontal="center" vertical="center" shrinkToFit="1"/>
    </xf>
    <xf numFmtId="0" fontId="0" fillId="0" borderId="6" xfId="0" applyFont="1" applyBorder="1"/>
    <xf numFmtId="182" fontId="0" fillId="4" borderId="1" xfId="0" applyNumberFormat="1" applyFont="1" applyFill="1" applyBorder="1" applyAlignment="1">
      <alignment horizontal="center" vertical="center" shrinkToFit="1"/>
    </xf>
    <xf numFmtId="0" fontId="3" fillId="3" borderId="10" xfId="0" applyFont="1" applyFill="1" applyBorder="1" applyAlignment="1">
      <alignment vertical="center" wrapText="1" shrinkToFit="1"/>
    </xf>
    <xf numFmtId="0" fontId="7" fillId="3" borderId="1" xfId="0" applyFont="1" applyFill="1" applyBorder="1" applyAlignment="1">
      <alignment horizontal="center" vertical="center" shrinkToFit="1"/>
    </xf>
    <xf numFmtId="178" fontId="0" fillId="0" borderId="50" xfId="0" applyNumberFormat="1" applyFont="1" applyBorder="1" applyAlignment="1">
      <alignment vertical="center"/>
    </xf>
    <xf numFmtId="178" fontId="0" fillId="0" borderId="0" xfId="0" applyNumberFormat="1" applyFont="1" applyBorder="1" applyAlignment="1">
      <alignment vertical="center"/>
    </xf>
    <xf numFmtId="0" fontId="13" fillId="0" borderId="3" xfId="1" applyFont="1" applyFill="1" applyBorder="1" applyAlignment="1" applyProtection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3" borderId="1" xfId="0" applyFont="1" applyFill="1" applyBorder="1" applyAlignment="1">
      <alignment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180" fontId="0" fillId="0" borderId="4" xfId="0" applyNumberFormat="1" applyFont="1" applyBorder="1" applyAlignment="1">
      <alignment horizontal="center" vertical="center" shrinkToFit="1"/>
    </xf>
    <xf numFmtId="0" fontId="0" fillId="0" borderId="20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/>
    </xf>
    <xf numFmtId="0" fontId="0" fillId="0" borderId="26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46" xfId="1" applyFont="1" applyFill="1" applyBorder="1" applyAlignment="1">
      <alignment horizontal="left"/>
    </xf>
    <xf numFmtId="0" fontId="0" fillId="0" borderId="6" xfId="0" applyFont="1" applyFill="1" applyBorder="1" applyAlignment="1">
      <alignment horizontal="center"/>
    </xf>
    <xf numFmtId="0" fontId="0" fillId="0" borderId="6" xfId="0" applyFont="1" applyFill="1" applyBorder="1"/>
    <xf numFmtId="0" fontId="0" fillId="0" borderId="25" xfId="0" applyFont="1" applyBorder="1"/>
    <xf numFmtId="0" fontId="27" fillId="0" borderId="69" xfId="0" applyFont="1" applyFill="1" applyBorder="1" applyAlignment="1">
      <alignment vertical="center"/>
    </xf>
    <xf numFmtId="179" fontId="0" fillId="2" borderId="58" xfId="0" applyNumberFormat="1" applyFont="1" applyFill="1" applyBorder="1" applyAlignment="1">
      <alignment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 shrinkToFit="1"/>
    </xf>
    <xf numFmtId="176" fontId="3" fillId="0" borderId="26" xfId="0" applyNumberFormat="1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vertical="center"/>
    </xf>
    <xf numFmtId="0" fontId="0" fillId="0" borderId="25" xfId="0" applyFont="1" applyFill="1" applyBorder="1" applyAlignment="1">
      <alignment vertical="center"/>
    </xf>
    <xf numFmtId="179" fontId="0" fillId="2" borderId="1" xfId="0" applyNumberFormat="1" applyFont="1" applyFill="1" applyBorder="1" applyAlignment="1">
      <alignment vertical="center"/>
    </xf>
    <xf numFmtId="0" fontId="0" fillId="0" borderId="55" xfId="0" applyFont="1" applyFill="1" applyBorder="1" applyAlignment="1">
      <alignment horizontal="center" vertical="center"/>
    </xf>
    <xf numFmtId="0" fontId="0" fillId="0" borderId="70" xfId="0" applyFont="1" applyFill="1" applyBorder="1" applyAlignment="1">
      <alignment horizontal="center" vertical="center"/>
    </xf>
    <xf numFmtId="0" fontId="0" fillId="0" borderId="55" xfId="1" applyFont="1" applyFill="1" applyBorder="1" applyAlignment="1">
      <alignment horizontal="center" vertical="center"/>
    </xf>
    <xf numFmtId="179" fontId="0" fillId="0" borderId="24" xfId="0" applyNumberFormat="1" applyFont="1" applyBorder="1" applyAlignment="1">
      <alignment horizontal="center" vertical="center" shrinkToFit="1"/>
    </xf>
    <xf numFmtId="0" fontId="0" fillId="3" borderId="40" xfId="0" applyFont="1" applyFill="1" applyBorder="1" applyAlignment="1">
      <alignment horizontal="center" vertical="center"/>
    </xf>
    <xf numFmtId="0" fontId="0" fillId="3" borderId="56" xfId="1" applyFont="1" applyFill="1" applyBorder="1" applyAlignment="1">
      <alignment horizontal="center" vertical="center"/>
    </xf>
    <xf numFmtId="0" fontId="0" fillId="3" borderId="2" xfId="1" applyFont="1" applyFill="1" applyBorder="1" applyAlignment="1">
      <alignment vertical="center"/>
    </xf>
    <xf numFmtId="176" fontId="0" fillId="0" borderId="56" xfId="0" applyNumberFormat="1" applyFont="1" applyFill="1" applyBorder="1" applyAlignment="1">
      <alignment horizontal="center" vertical="center" shrinkToFit="1"/>
    </xf>
    <xf numFmtId="176" fontId="0" fillId="0" borderId="56" xfId="0" applyNumberFormat="1" applyFont="1" applyFill="1" applyBorder="1" applyAlignment="1">
      <alignment horizontal="center" vertical="center"/>
    </xf>
    <xf numFmtId="176" fontId="0" fillId="0" borderId="40" xfId="0" applyNumberFormat="1" applyFont="1" applyFill="1" applyBorder="1" applyAlignment="1">
      <alignment horizontal="center" vertical="center"/>
    </xf>
    <xf numFmtId="49" fontId="0" fillId="0" borderId="56" xfId="0" applyNumberFormat="1" applyFont="1" applyFill="1" applyBorder="1" applyAlignment="1">
      <alignment horizontal="center"/>
    </xf>
    <xf numFmtId="0" fontId="0" fillId="3" borderId="24" xfId="0" applyFont="1" applyFill="1" applyBorder="1" applyAlignment="1">
      <alignment horizontal="center" vertical="center" shrinkToFit="1"/>
    </xf>
    <xf numFmtId="1" fontId="5" fillId="0" borderId="38" xfId="0" applyNumberFormat="1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0" fontId="0" fillId="0" borderId="56" xfId="0" applyNumberFormat="1" applyFont="1" applyFill="1" applyBorder="1" applyAlignment="1">
      <alignment horizontal="center" vertical="center" shrinkToFit="1"/>
    </xf>
    <xf numFmtId="180" fontId="0" fillId="2" borderId="42" xfId="0" applyNumberFormat="1" applyFont="1" applyFill="1" applyBorder="1" applyAlignment="1">
      <alignment vertical="center"/>
    </xf>
    <xf numFmtId="180" fontId="0" fillId="3" borderId="10" xfId="0" applyNumberFormat="1" applyFont="1" applyFill="1" applyBorder="1" applyAlignment="1">
      <alignment vertical="center"/>
    </xf>
    <xf numFmtId="177" fontId="0" fillId="0" borderId="10" xfId="0" applyNumberFormat="1" applyFont="1" applyFill="1" applyBorder="1" applyAlignment="1">
      <alignment horizontal="center"/>
    </xf>
    <xf numFmtId="177" fontId="0" fillId="0" borderId="2" xfId="0" applyNumberFormat="1" applyFont="1" applyFill="1" applyBorder="1" applyAlignment="1">
      <alignment horizontal="center"/>
    </xf>
    <xf numFmtId="0" fontId="0" fillId="0" borderId="46" xfId="1" applyFont="1" applyFill="1" applyBorder="1" applyAlignment="1">
      <alignment vertical="center"/>
    </xf>
    <xf numFmtId="2" fontId="0" fillId="0" borderId="61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176" fontId="5" fillId="0" borderId="0" xfId="0" applyNumberFormat="1" applyFont="1" applyFill="1" applyBorder="1" applyAlignment="1">
      <alignment wrapText="1"/>
    </xf>
    <xf numFmtId="1" fontId="5" fillId="0" borderId="0" xfId="0" applyNumberFormat="1" applyFont="1" applyFill="1" applyBorder="1" applyAlignment="1">
      <alignment horizontal="center" vertical="center" wrapText="1" shrinkToFit="1"/>
    </xf>
    <xf numFmtId="0" fontId="12" fillId="0" borderId="0" xfId="1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center" vertical="center" wrapText="1" shrinkToFit="1"/>
    </xf>
    <xf numFmtId="176" fontId="0" fillId="0" borderId="0" xfId="0" applyNumberFormat="1" applyFont="1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184" fontId="0" fillId="3" borderId="4" xfId="0" applyNumberFormat="1" applyFont="1" applyFill="1" applyBorder="1" applyAlignment="1">
      <alignment horizontal="center" vertical="center" shrinkToFit="1"/>
    </xf>
    <xf numFmtId="0" fontId="12" fillId="3" borderId="0" xfId="1" applyFont="1" applyFill="1" applyBorder="1" applyAlignment="1" applyProtection="1">
      <alignment horizontal="center" vertical="center"/>
    </xf>
    <xf numFmtId="0" fontId="28" fillId="3" borderId="0" xfId="1" applyFont="1" applyFill="1" applyBorder="1" applyAlignment="1" applyProtection="1">
      <alignment horizontal="center" vertical="center"/>
    </xf>
    <xf numFmtId="0" fontId="0" fillId="0" borderId="0" xfId="0" applyFont="1" applyBorder="1" applyAlignment="1"/>
    <xf numFmtId="179" fontId="0" fillId="0" borderId="0" xfId="0" applyNumberFormat="1" applyFont="1" applyBorder="1" applyAlignment="1"/>
    <xf numFmtId="0" fontId="26" fillId="0" borderId="0" xfId="0" applyFont="1" applyFill="1" applyBorder="1" applyAlignment="1"/>
    <xf numFmtId="0" fontId="26" fillId="0" borderId="0" xfId="0" applyFont="1" applyFill="1" applyBorder="1" applyAlignment="1">
      <alignment horizontal="center" vertical="top"/>
    </xf>
    <xf numFmtId="0" fontId="0" fillId="0" borderId="0" xfId="0" applyFont="1" applyBorder="1" applyAlignment="1">
      <alignment vertical="center" textRotation="255" shrinkToFit="1"/>
    </xf>
    <xf numFmtId="0" fontId="5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/>
    </xf>
    <xf numFmtId="0" fontId="0" fillId="3" borderId="56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34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 wrapText="1" shrinkToFit="1"/>
    </xf>
    <xf numFmtId="0" fontId="12" fillId="0" borderId="4" xfId="1" applyFont="1" applyFill="1" applyBorder="1" applyAlignment="1" applyProtection="1">
      <alignment horizontal="center" vertical="center"/>
    </xf>
    <xf numFmtId="0" fontId="0" fillId="0" borderId="56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textRotation="255" shrinkToFit="1"/>
    </xf>
    <xf numFmtId="0" fontId="0" fillId="0" borderId="0" xfId="0" applyFont="1" applyFill="1" applyBorder="1" applyAlignment="1">
      <alignment horizontal="center" vertical="center"/>
    </xf>
    <xf numFmtId="0" fontId="0" fillId="0" borderId="63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vertical="center" textRotation="255" wrapText="1" shrinkToFit="1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56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63" xfId="0" applyFont="1" applyFill="1" applyBorder="1" applyAlignment="1">
      <alignment vertical="center" shrinkToFit="1"/>
    </xf>
    <xf numFmtId="0" fontId="26" fillId="0" borderId="1" xfId="0" applyFont="1" applyFill="1" applyBorder="1" applyAlignment="1">
      <alignment wrapText="1"/>
    </xf>
    <xf numFmtId="0" fontId="26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left" vertical="center" shrinkToFit="1"/>
    </xf>
    <xf numFmtId="183" fontId="12" fillId="0" borderId="1" xfId="1" applyNumberFormat="1" applyFont="1" applyFill="1" applyBorder="1" applyAlignment="1" applyProtection="1">
      <alignment horizontal="center" vertical="center"/>
    </xf>
    <xf numFmtId="179" fontId="0" fillId="0" borderId="4" xfId="0" applyNumberFormat="1" applyFont="1" applyBorder="1" applyAlignment="1">
      <alignment horizontal="center" vertical="center" shrinkToFit="1"/>
    </xf>
    <xf numFmtId="179" fontId="12" fillId="0" borderId="1" xfId="1" applyNumberFormat="1" applyFont="1" applyFill="1" applyBorder="1" applyAlignment="1" applyProtection="1">
      <alignment horizontal="center" vertical="center"/>
    </xf>
    <xf numFmtId="2" fontId="0" fillId="0" borderId="56" xfId="0" applyNumberFormat="1" applyFont="1" applyBorder="1" applyAlignment="1">
      <alignment horizontal="center" vertical="center" shrinkToFit="1"/>
    </xf>
    <xf numFmtId="0" fontId="0" fillId="0" borderId="63" xfId="0" applyFont="1" applyFill="1" applyBorder="1" applyAlignment="1">
      <alignment vertical="center"/>
    </xf>
    <xf numFmtId="0" fontId="0" fillId="3" borderId="19" xfId="0" applyFont="1" applyFill="1" applyBorder="1" applyAlignment="1">
      <alignment horizontal="center" vertical="center" shrinkToFit="1"/>
    </xf>
    <xf numFmtId="176" fontId="12" fillId="0" borderId="1" xfId="1" applyNumberFormat="1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>
      <alignment vertical="center"/>
    </xf>
    <xf numFmtId="0" fontId="0" fillId="3" borderId="0" xfId="0" applyFont="1" applyFill="1" applyBorder="1" applyAlignment="1">
      <alignment vertical="center" textRotation="255" wrapText="1" shrinkToFit="1"/>
    </xf>
    <xf numFmtId="176" fontId="0" fillId="3" borderId="56" xfId="0" applyNumberFormat="1" applyFont="1" applyFill="1" applyBorder="1" applyAlignment="1">
      <alignment horizontal="center" vertical="center" shrinkToFit="1"/>
    </xf>
    <xf numFmtId="176" fontId="0" fillId="3" borderId="47" xfId="0" applyNumberFormat="1" applyFont="1" applyFill="1" applyBorder="1" applyAlignment="1">
      <alignment horizontal="center" vertical="center" shrinkToFit="1"/>
    </xf>
    <xf numFmtId="0" fontId="27" fillId="3" borderId="1" xfId="0" applyFont="1" applyFill="1" applyBorder="1" applyAlignment="1">
      <alignment vertical="center"/>
    </xf>
    <xf numFmtId="0" fontId="0" fillId="4" borderId="0" xfId="0" applyFont="1" applyFill="1" applyBorder="1" applyAlignment="1">
      <alignment horizontal="center" vertical="center" shrinkToFit="1"/>
    </xf>
    <xf numFmtId="0" fontId="0" fillId="0" borderId="10" xfId="0" applyFont="1" applyFill="1" applyBorder="1" applyAlignment="1">
      <alignment vertical="center" wrapText="1" shrinkToFit="1"/>
    </xf>
    <xf numFmtId="0" fontId="12" fillId="0" borderId="0" xfId="1" applyFont="1" applyBorder="1" applyAlignment="1" applyProtection="1">
      <alignment vertical="center"/>
    </xf>
    <xf numFmtId="0" fontId="12" fillId="0" borderId="0" xfId="1" applyFont="1" applyAlignment="1" applyProtection="1">
      <alignment vertical="center"/>
    </xf>
    <xf numFmtId="0" fontId="12" fillId="0" borderId="0" xfId="1" applyFont="1" applyFill="1" applyBorder="1" applyAlignment="1" applyProtection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" fontId="5" fillId="0" borderId="10" xfId="0" applyNumberFormat="1" applyFont="1" applyFill="1" applyBorder="1" applyAlignment="1">
      <alignment horizontal="center" vertical="center" shrinkToFit="1"/>
    </xf>
    <xf numFmtId="49" fontId="10" fillId="0" borderId="38" xfId="0" applyNumberFormat="1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shrinkToFit="1"/>
    </xf>
    <xf numFmtId="179" fontId="3" fillId="0" borderId="0" xfId="0" applyNumberFormat="1" applyFont="1" applyBorder="1" applyAlignment="1">
      <alignment horizontal="center" vertical="center"/>
    </xf>
    <xf numFmtId="179" fontId="0" fillId="0" borderId="0" xfId="0" applyNumberFormat="1" applyFont="1" applyBorder="1" applyAlignment="1">
      <alignment horizontal="center" vertical="center" shrinkToFit="1"/>
    </xf>
    <xf numFmtId="181" fontId="0" fillId="3" borderId="0" xfId="0" applyNumberFormat="1" applyFont="1" applyFill="1" applyBorder="1" applyAlignment="1">
      <alignment horizontal="center" vertical="center" shrinkToFit="1"/>
    </xf>
    <xf numFmtId="0" fontId="0" fillId="3" borderId="0" xfId="0" applyFont="1" applyFill="1" applyBorder="1" applyAlignment="1">
      <alignment vertical="center" textRotation="255" shrinkToFit="1"/>
    </xf>
    <xf numFmtId="0" fontId="7" fillId="0" borderId="1" xfId="0" applyFont="1" applyBorder="1" applyAlignment="1">
      <alignment horizontal="center" vertical="center" shrinkToFit="1"/>
    </xf>
    <xf numFmtId="1" fontId="12" fillId="0" borderId="1" xfId="1" applyNumberFormat="1" applyFont="1" applyFill="1" applyBorder="1" applyAlignment="1" applyProtection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 wrapText="1"/>
    </xf>
    <xf numFmtId="179" fontId="0" fillId="0" borderId="1" xfId="0" applyNumberFormat="1" applyFont="1" applyBorder="1" applyAlignment="1">
      <alignment horizontal="center" vertical="center"/>
    </xf>
    <xf numFmtId="176" fontId="0" fillId="0" borderId="4" xfId="0" applyNumberFormat="1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179" fontId="0" fillId="0" borderId="1" xfId="0" applyNumberFormat="1" applyFont="1" applyFill="1" applyBorder="1" applyAlignment="1">
      <alignment horizontal="center"/>
    </xf>
    <xf numFmtId="179" fontId="0" fillId="0" borderId="4" xfId="0" applyNumberFormat="1" applyFont="1" applyFill="1" applyBorder="1" applyAlignment="1">
      <alignment horizontal="center" vertical="center" shrinkToFit="1"/>
    </xf>
    <xf numFmtId="0" fontId="12" fillId="0" borderId="0" xfId="1" applyFont="1" applyFill="1" applyProtection="1">
      <alignment vertical="center"/>
    </xf>
    <xf numFmtId="176" fontId="0" fillId="0" borderId="47" xfId="0" applyNumberFormat="1" applyFont="1" applyFill="1" applyBorder="1" applyAlignment="1">
      <alignment horizontal="center" vertical="center" shrinkToFit="1"/>
    </xf>
    <xf numFmtId="1" fontId="12" fillId="0" borderId="0" xfId="1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6" fontId="0" fillId="0" borderId="0" xfId="0" applyNumberFormat="1" applyFont="1" applyFill="1" applyBorder="1" applyAlignment="1"/>
    <xf numFmtId="0" fontId="0" fillId="0" borderId="0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 textRotation="255" shrinkToFit="1"/>
    </xf>
    <xf numFmtId="0" fontId="12" fillId="0" borderId="0" xfId="0" applyFont="1" applyFill="1" applyBorder="1" applyAlignment="1">
      <alignment horizontal="center"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shrinkToFit="1"/>
    </xf>
    <xf numFmtId="183" fontId="12" fillId="0" borderId="0" xfId="1" applyNumberFormat="1" applyFont="1" applyFill="1" applyBorder="1" applyAlignment="1" applyProtection="1">
      <alignment horizontal="center" vertical="center"/>
    </xf>
    <xf numFmtId="0" fontId="12" fillId="0" borderId="0" xfId="1" applyFont="1" applyFill="1" applyBorder="1" applyAlignment="1" applyProtection="1">
      <alignment vertical="center" textRotation="255" shrinkToFit="1"/>
    </xf>
    <xf numFmtId="180" fontId="0" fillId="0" borderId="4" xfId="0" applyNumberFormat="1" applyFont="1" applyFill="1" applyBorder="1" applyAlignment="1">
      <alignment horizontal="center" vertical="center" shrinkToFit="1"/>
    </xf>
    <xf numFmtId="182" fontId="0" fillId="4" borderId="0" xfId="0" applyNumberFormat="1" applyFont="1" applyFill="1" applyBorder="1" applyAlignment="1">
      <alignment horizontal="center" vertical="center" shrinkToFit="1"/>
    </xf>
    <xf numFmtId="184" fontId="0" fillId="3" borderId="0" xfId="0" applyNumberFormat="1" applyFont="1" applyFill="1" applyBorder="1" applyAlignment="1">
      <alignment horizontal="center" vertical="center" shrinkToFit="1"/>
    </xf>
    <xf numFmtId="180" fontId="12" fillId="0" borderId="1" xfId="1" applyNumberFormat="1" applyFont="1" applyFill="1" applyBorder="1" applyAlignment="1" applyProtection="1">
      <alignment horizontal="center" vertical="center"/>
    </xf>
    <xf numFmtId="176" fontId="0" fillId="0" borderId="55" xfId="0" applyNumberFormat="1" applyFont="1" applyFill="1" applyBorder="1" applyAlignment="1">
      <alignment vertical="center" wrapText="1"/>
    </xf>
    <xf numFmtId="0" fontId="7" fillId="0" borderId="19" xfId="0" applyFont="1" applyFill="1" applyBorder="1" applyAlignment="1">
      <alignment vertical="center" shrinkToFit="1"/>
    </xf>
    <xf numFmtId="176" fontId="13" fillId="0" borderId="4" xfId="1" applyNumberFormat="1" applyFont="1" applyFill="1" applyBorder="1" applyAlignment="1" applyProtection="1">
      <alignment horizontal="center" vertical="center"/>
    </xf>
    <xf numFmtId="0" fontId="0" fillId="2" borderId="10" xfId="0" applyFont="1" applyFill="1" applyBorder="1" applyAlignment="1">
      <alignment vertical="center"/>
    </xf>
    <xf numFmtId="0" fontId="3" fillId="0" borderId="19" xfId="0" applyFont="1" applyFill="1" applyBorder="1" applyAlignment="1">
      <alignment horizontal="center" vertical="center"/>
    </xf>
    <xf numFmtId="0" fontId="0" fillId="0" borderId="19" xfId="0" applyFont="1" applyFill="1" applyBorder="1"/>
    <xf numFmtId="0" fontId="0" fillId="0" borderId="20" xfId="0" applyFont="1" applyFill="1" applyBorder="1" applyAlignment="1">
      <alignment vertical="center"/>
    </xf>
    <xf numFmtId="181" fontId="0" fillId="0" borderId="56" xfId="0" applyNumberFormat="1" applyFont="1" applyBorder="1" applyAlignment="1">
      <alignment horizontal="center" vertical="center" shrinkToFit="1"/>
    </xf>
    <xf numFmtId="0" fontId="31" fillId="0" borderId="76" xfId="0" applyFont="1" applyBorder="1" applyAlignment="1">
      <alignment horizontal="center" vertical="center"/>
    </xf>
    <xf numFmtId="0" fontId="30" fillId="0" borderId="76" xfId="0" applyFont="1" applyBorder="1" applyAlignment="1">
      <alignment horizontal="center"/>
    </xf>
    <xf numFmtId="0" fontId="30" fillId="0" borderId="76" xfId="0" applyFont="1" applyBorder="1" applyAlignment="1">
      <alignment horizontal="center" vertical="center"/>
    </xf>
    <xf numFmtId="179" fontId="32" fillId="0" borderId="77" xfId="0" applyNumberFormat="1" applyFont="1" applyBorder="1" applyAlignment="1">
      <alignment horizontal="center" vertical="center"/>
    </xf>
    <xf numFmtId="0" fontId="30" fillId="0" borderId="76" xfId="0" applyFont="1" applyBorder="1" applyAlignment="1">
      <alignment horizontal="center" vertical="center" shrinkToFit="1"/>
    </xf>
    <xf numFmtId="0" fontId="30" fillId="4" borderId="76" xfId="0" applyFont="1" applyFill="1" applyBorder="1" applyAlignment="1">
      <alignment horizontal="center" vertical="center" shrinkToFit="1"/>
    </xf>
    <xf numFmtId="0" fontId="30" fillId="0" borderId="76" xfId="0" applyFont="1" applyBorder="1"/>
    <xf numFmtId="0" fontId="30" fillId="0" borderId="80" xfId="0" applyFont="1" applyBorder="1" applyAlignment="1">
      <alignment horizontal="center" vertical="center" shrinkToFit="1"/>
    </xf>
    <xf numFmtId="0" fontId="30" fillId="0" borderId="82" xfId="0" applyFont="1" applyBorder="1" applyAlignment="1">
      <alignment horizontal="center" vertical="center" shrinkToFit="1"/>
    </xf>
    <xf numFmtId="179" fontId="30" fillId="0" borderId="77" xfId="0" applyNumberFormat="1" applyFont="1" applyBorder="1" applyAlignment="1">
      <alignment horizontal="center" vertical="center"/>
    </xf>
    <xf numFmtId="0" fontId="30" fillId="0" borderId="76" xfId="0" applyFont="1" applyBorder="1" applyAlignment="1">
      <alignment vertical="center" shrinkToFit="1"/>
    </xf>
    <xf numFmtId="0" fontId="30" fillId="0" borderId="76" xfId="0" applyFont="1" applyBorder="1" applyAlignment="1">
      <alignment vertical="center"/>
    </xf>
    <xf numFmtId="0" fontId="34" fillId="0" borderId="76" xfId="0" applyFont="1" applyBorder="1" applyAlignment="1"/>
    <xf numFmtId="0" fontId="35" fillId="0" borderId="76" xfId="0" applyFont="1" applyBorder="1" applyAlignment="1">
      <alignment horizontal="center"/>
    </xf>
    <xf numFmtId="0" fontId="36" fillId="0" borderId="76" xfId="0" applyFont="1" applyBorder="1" applyAlignment="1">
      <alignment horizontal="center" vertical="center"/>
    </xf>
    <xf numFmtId="181" fontId="30" fillId="0" borderId="82" xfId="0" applyNumberFormat="1" applyFont="1" applyBorder="1" applyAlignment="1">
      <alignment horizontal="center" vertical="center" shrinkToFit="1"/>
    </xf>
    <xf numFmtId="176" fontId="32" fillId="0" borderId="77" xfId="0" applyNumberFormat="1" applyFont="1" applyBorder="1" applyAlignment="1">
      <alignment horizontal="center" vertical="center"/>
    </xf>
    <xf numFmtId="0" fontId="31" fillId="0" borderId="76" xfId="0" applyFont="1" applyBorder="1" applyAlignment="1">
      <alignment horizontal="center"/>
    </xf>
    <xf numFmtId="0" fontId="31" fillId="0" borderId="76" xfId="0" applyFont="1" applyBorder="1"/>
    <xf numFmtId="176" fontId="30" fillId="0" borderId="82" xfId="0" applyNumberFormat="1" applyFont="1" applyBorder="1" applyAlignment="1">
      <alignment horizontal="center" vertical="center"/>
    </xf>
    <xf numFmtId="0" fontId="30" fillId="5" borderId="76" xfId="0" applyFont="1" applyFill="1" applyBorder="1" applyAlignment="1">
      <alignment horizontal="center" vertical="center" shrinkToFit="1"/>
    </xf>
    <xf numFmtId="0" fontId="30" fillId="5" borderId="76" xfId="0" applyFont="1" applyFill="1" applyBorder="1" applyAlignment="1">
      <alignment horizontal="center" vertical="center"/>
    </xf>
    <xf numFmtId="176" fontId="30" fillId="5" borderId="76" xfId="0" applyNumberFormat="1" applyFont="1" applyFill="1" applyBorder="1" applyAlignment="1">
      <alignment horizontal="center" vertical="center" shrinkToFit="1"/>
    </xf>
    <xf numFmtId="0" fontId="30" fillId="5" borderId="80" xfId="0" applyFont="1" applyFill="1" applyBorder="1" applyAlignment="1">
      <alignment horizontal="center" vertical="center"/>
    </xf>
    <xf numFmtId="0" fontId="30" fillId="0" borderId="89" xfId="0" applyFont="1" applyBorder="1" applyAlignment="1">
      <alignment horizontal="center" vertical="center"/>
    </xf>
    <xf numFmtId="0" fontId="30" fillId="4" borderId="0" xfId="0" applyFont="1" applyFill="1" applyBorder="1" applyAlignment="1">
      <alignment horizontal="center" vertical="center" shrinkToFit="1"/>
    </xf>
    <xf numFmtId="0" fontId="30" fillId="5" borderId="82" xfId="0" applyFont="1" applyFill="1" applyBorder="1" applyAlignment="1">
      <alignment horizontal="center" vertical="center"/>
    </xf>
    <xf numFmtId="0" fontId="30" fillId="0" borderId="89" xfId="0" applyFont="1" applyBorder="1" applyAlignment="1">
      <alignment horizontal="center"/>
    </xf>
    <xf numFmtId="0" fontId="30" fillId="0" borderId="89" xfId="0" applyFont="1" applyBorder="1"/>
    <xf numFmtId="179" fontId="32" fillId="0" borderId="82" xfId="0" applyNumberFormat="1" applyFont="1" applyBorder="1" applyAlignment="1">
      <alignment horizontal="center" vertical="center"/>
    </xf>
    <xf numFmtId="2" fontId="30" fillId="0" borderId="80" xfId="0" applyNumberFormat="1" applyFont="1" applyBorder="1" applyAlignment="1">
      <alignment horizontal="center" vertical="center" shrinkToFit="1"/>
    </xf>
    <xf numFmtId="179" fontId="30" fillId="0" borderId="82" xfId="0" applyNumberFormat="1" applyFont="1" applyBorder="1" applyAlignment="1">
      <alignment horizontal="center" vertical="center"/>
    </xf>
    <xf numFmtId="0" fontId="36" fillId="0" borderId="76" xfId="0" applyFont="1" applyBorder="1" applyAlignment="1">
      <alignment horizontal="center" vertical="center" shrinkToFit="1"/>
    </xf>
    <xf numFmtId="0" fontId="36" fillId="0" borderId="76" xfId="0" applyFont="1" applyFill="1" applyBorder="1" applyAlignment="1">
      <alignment horizontal="center" vertical="center"/>
    </xf>
    <xf numFmtId="0" fontId="36" fillId="0" borderId="76" xfId="0" applyFont="1" applyBorder="1" applyAlignment="1">
      <alignment horizontal="center"/>
    </xf>
    <xf numFmtId="0" fontId="36" fillId="0" borderId="76" xfId="0" applyFont="1" applyBorder="1"/>
    <xf numFmtId="0" fontId="36" fillId="5" borderId="76" xfId="0" applyFont="1" applyFill="1" applyBorder="1" applyAlignment="1">
      <alignment horizontal="center" vertical="center"/>
    </xf>
    <xf numFmtId="0" fontId="36" fillId="0" borderId="76" xfId="0" applyFont="1" applyFill="1" applyBorder="1" applyAlignment="1">
      <alignment horizontal="center" vertical="center" shrinkToFit="1"/>
    </xf>
    <xf numFmtId="0" fontId="36" fillId="0" borderId="76" xfId="0" applyFont="1" applyFill="1" applyBorder="1" applyAlignment="1">
      <alignment horizontal="center"/>
    </xf>
    <xf numFmtId="0" fontId="36" fillId="0" borderId="76" xfId="0" applyFont="1" applyFill="1" applyBorder="1"/>
    <xf numFmtId="0" fontId="36" fillId="0" borderId="83" xfId="0" applyFont="1" applyFill="1" applyBorder="1" applyAlignment="1">
      <alignment horizontal="center" vertical="center" shrinkToFit="1"/>
    </xf>
    <xf numFmtId="0" fontId="34" fillId="0" borderId="76" xfId="0" applyFont="1" applyBorder="1" applyAlignment="1">
      <alignment horizontal="center"/>
    </xf>
    <xf numFmtId="0" fontId="34" fillId="4" borderId="76" xfId="0" applyFont="1" applyFill="1" applyBorder="1" applyAlignment="1">
      <alignment horizontal="center"/>
    </xf>
    <xf numFmtId="0" fontId="25" fillId="0" borderId="76" xfId="0" applyFont="1" applyBorder="1" applyAlignment="1">
      <alignment horizontal="center"/>
    </xf>
    <xf numFmtId="0" fontId="36" fillId="0" borderId="77" xfId="0" applyFont="1" applyBorder="1" applyAlignment="1">
      <alignment horizontal="center" vertical="center"/>
    </xf>
    <xf numFmtId="0" fontId="36" fillId="5" borderId="76" xfId="0" applyFont="1" applyFill="1" applyBorder="1" applyAlignment="1">
      <alignment horizontal="center" vertical="center" shrinkToFit="1"/>
    </xf>
    <xf numFmtId="179" fontId="37" fillId="0" borderId="77" xfId="0" applyNumberFormat="1" applyFont="1" applyBorder="1" applyAlignment="1">
      <alignment horizontal="center" vertical="center"/>
    </xf>
    <xf numFmtId="0" fontId="36" fillId="0" borderId="82" xfId="0" applyFont="1" applyBorder="1" applyAlignment="1">
      <alignment horizontal="center" vertical="center" shrinkToFit="1"/>
    </xf>
    <xf numFmtId="0" fontId="36" fillId="0" borderId="76" xfId="0" applyFont="1" applyBorder="1" applyAlignment="1">
      <alignment vertical="center"/>
    </xf>
    <xf numFmtId="0" fontId="36" fillId="4" borderId="0" xfId="0" applyFont="1" applyFill="1" applyBorder="1" applyAlignment="1">
      <alignment horizontal="center" vertical="center" shrinkToFit="1"/>
    </xf>
    <xf numFmtId="176" fontId="37" fillId="0" borderId="82" xfId="0" applyNumberFormat="1" applyFont="1" applyBorder="1" applyAlignment="1">
      <alignment horizontal="center" vertical="center"/>
    </xf>
    <xf numFmtId="0" fontId="36" fillId="4" borderId="76" xfId="0" applyFont="1" applyFill="1" applyBorder="1" applyAlignment="1">
      <alignment horizontal="center" vertical="center" shrinkToFit="1"/>
    </xf>
    <xf numFmtId="0" fontId="38" fillId="5" borderId="76" xfId="0" applyFont="1" applyFill="1" applyBorder="1" applyAlignment="1">
      <alignment horizontal="center"/>
    </xf>
    <xf numFmtId="0" fontId="37" fillId="0" borderId="77" xfId="0" applyFont="1" applyBorder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80" xfId="0" applyFont="1" applyBorder="1" applyAlignment="1">
      <alignment horizontal="center" vertical="center" shrinkToFit="1"/>
    </xf>
    <xf numFmtId="179" fontId="36" fillId="0" borderId="82" xfId="0" applyNumberFormat="1" applyFont="1" applyBorder="1" applyAlignment="1">
      <alignment horizontal="center" vertical="center" shrinkToFit="1"/>
    </xf>
    <xf numFmtId="179" fontId="36" fillId="0" borderId="76" xfId="0" applyNumberFormat="1" applyFont="1" applyBorder="1" applyAlignment="1">
      <alignment horizontal="center" vertical="center"/>
    </xf>
    <xf numFmtId="0" fontId="36" fillId="0" borderId="82" xfId="0" applyFont="1" applyBorder="1" applyAlignment="1">
      <alignment horizontal="center" vertical="center"/>
    </xf>
    <xf numFmtId="2" fontId="36" fillId="0" borderId="76" xfId="0" applyNumberFormat="1" applyFont="1" applyBorder="1" applyAlignment="1">
      <alignment horizontal="center" vertical="center" shrinkToFit="1"/>
    </xf>
    <xf numFmtId="2" fontId="36" fillId="0" borderId="77" xfId="0" applyNumberFormat="1" applyFont="1" applyBorder="1" applyAlignment="1">
      <alignment horizontal="center" vertical="center"/>
    </xf>
    <xf numFmtId="179" fontId="36" fillId="0" borderId="77" xfId="0" applyNumberFormat="1" applyFont="1" applyBorder="1" applyAlignment="1">
      <alignment horizontal="center" vertical="center"/>
    </xf>
    <xf numFmtId="0" fontId="36" fillId="0" borderId="76" xfId="0" applyFont="1" applyBorder="1" applyAlignment="1">
      <alignment vertical="center" shrinkToFit="1"/>
    </xf>
    <xf numFmtId="0" fontId="0" fillId="0" borderId="42" xfId="0" applyFont="1" applyBorder="1" applyAlignment="1">
      <alignment horizontal="center" vertical="center" shrinkToFit="1"/>
    </xf>
    <xf numFmtId="0" fontId="0" fillId="0" borderId="8" xfId="0" applyFont="1" applyBorder="1" applyAlignment="1">
      <alignment horizontal="center"/>
    </xf>
    <xf numFmtId="0" fontId="39" fillId="0" borderId="76" xfId="0" applyFont="1" applyBorder="1" applyAlignment="1">
      <alignment horizontal="center"/>
    </xf>
    <xf numFmtId="176" fontId="37" fillId="0" borderId="77" xfId="0" applyNumberFormat="1" applyFont="1" applyBorder="1" applyAlignment="1">
      <alignment horizontal="center" vertical="center"/>
    </xf>
    <xf numFmtId="176" fontId="36" fillId="0" borderId="76" xfId="0" applyNumberFormat="1" applyFont="1" applyBorder="1" applyAlignment="1">
      <alignment horizontal="center" vertical="center"/>
    </xf>
    <xf numFmtId="0" fontId="25" fillId="0" borderId="0" xfId="0" applyFont="1"/>
    <xf numFmtId="176" fontId="36" fillId="5" borderId="76" xfId="0" applyNumberFormat="1" applyFont="1" applyFill="1" applyBorder="1" applyAlignment="1">
      <alignment horizontal="center"/>
    </xf>
    <xf numFmtId="176" fontId="36" fillId="5" borderId="76" xfId="0" applyNumberFormat="1" applyFont="1" applyFill="1" applyBorder="1" applyAlignment="1">
      <alignment horizontal="center" vertical="center"/>
    </xf>
    <xf numFmtId="176" fontId="36" fillId="0" borderId="82" xfId="0" applyNumberFormat="1" applyFont="1" applyBorder="1" applyAlignment="1">
      <alignment horizontal="center" vertical="center"/>
    </xf>
    <xf numFmtId="176" fontId="36" fillId="0" borderId="76" xfId="0" applyNumberFormat="1" applyFont="1" applyBorder="1" applyAlignment="1">
      <alignment horizontal="center"/>
    </xf>
    <xf numFmtId="0" fontId="40" fillId="0" borderId="76" xfId="0" applyFont="1" applyBorder="1" applyAlignment="1">
      <alignment horizontal="center" vertical="center" shrinkToFit="1"/>
    </xf>
    <xf numFmtId="0" fontId="40" fillId="0" borderId="76" xfId="0" applyFont="1" applyBorder="1"/>
    <xf numFmtId="176" fontId="36" fillId="0" borderId="82" xfId="0" applyNumberFormat="1" applyFont="1" applyBorder="1" applyAlignment="1">
      <alignment horizontal="center" vertical="center" shrinkToFit="1"/>
    </xf>
    <xf numFmtId="2" fontId="36" fillId="0" borderId="82" xfId="0" applyNumberFormat="1" applyFont="1" applyBorder="1" applyAlignment="1">
      <alignment horizontal="center" vertical="center" shrinkToFit="1"/>
    </xf>
    <xf numFmtId="179" fontId="36" fillId="0" borderId="77" xfId="0" applyNumberFormat="1" applyFont="1" applyBorder="1" applyAlignment="1">
      <alignment horizontal="center" vertical="center" shrinkToFit="1"/>
    </xf>
    <xf numFmtId="0" fontId="36" fillId="0" borderId="88" xfId="0" applyFont="1" applyBorder="1" applyAlignment="1">
      <alignment horizontal="center" vertical="center" shrinkToFit="1"/>
    </xf>
    <xf numFmtId="176" fontId="36" fillId="0" borderId="77" xfId="0" applyNumberFormat="1" applyFont="1" applyBorder="1" applyAlignment="1">
      <alignment horizontal="center" vertical="center"/>
    </xf>
    <xf numFmtId="0" fontId="0" fillId="0" borderId="72" xfId="0" applyFont="1" applyFill="1" applyBorder="1" applyAlignment="1">
      <alignment horizontal="center"/>
    </xf>
    <xf numFmtId="0" fontId="34" fillId="0" borderId="90" xfId="0" applyFont="1" applyFill="1" applyBorder="1" applyAlignment="1">
      <alignment horizontal="center"/>
    </xf>
    <xf numFmtId="0" fontId="35" fillId="0" borderId="76" xfId="0" applyFont="1" applyFill="1" applyBorder="1" applyAlignment="1">
      <alignment horizontal="center"/>
    </xf>
    <xf numFmtId="0" fontId="25" fillId="0" borderId="76" xfId="0" applyFont="1" applyFill="1" applyBorder="1" applyAlignment="1"/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3" borderId="1" xfId="0" applyFont="1" applyFill="1" applyBorder="1"/>
    <xf numFmtId="178" fontId="0" fillId="0" borderId="0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5" fillId="4" borderId="76" xfId="0" applyFont="1" applyFill="1" applyBorder="1" applyAlignment="1"/>
    <xf numFmtId="0" fontId="7" fillId="0" borderId="76" xfId="0" applyFont="1" applyBorder="1" applyAlignment="1"/>
    <xf numFmtId="0" fontId="36" fillId="0" borderId="76" xfId="0" applyFont="1" applyBorder="1" applyAlignment="1">
      <alignment horizontal="center" shrinkToFit="1"/>
    </xf>
    <xf numFmtId="0" fontId="0" fillId="0" borderId="4" xfId="0" applyFont="1" applyBorder="1"/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textRotation="255" shrinkToFit="1"/>
    </xf>
    <xf numFmtId="176" fontId="3" fillId="0" borderId="1" xfId="0" applyNumberFormat="1" applyFont="1" applyBorder="1" applyAlignment="1">
      <alignment horizontal="center" vertical="center"/>
    </xf>
    <xf numFmtId="0" fontId="0" fillId="2" borderId="48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3" xfId="0" applyFont="1" applyFill="1" applyBorder="1" applyAlignment="1">
      <alignment horizontal="center" vertical="center" shrinkToFit="1"/>
    </xf>
    <xf numFmtId="0" fontId="10" fillId="0" borderId="74" xfId="0" applyFont="1" applyFill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3" borderId="35" xfId="0" applyFont="1" applyFill="1" applyBorder="1" applyAlignment="1">
      <alignment horizontal="center" vertical="center"/>
    </xf>
    <xf numFmtId="0" fontId="0" fillId="3" borderId="56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Font="1" applyBorder="1"/>
    <xf numFmtId="0" fontId="12" fillId="0" borderId="4" xfId="1" applyFont="1" applyFill="1" applyBorder="1" applyAlignment="1" applyProtection="1">
      <alignment horizontal="center" vertical="center" textRotation="255"/>
    </xf>
    <xf numFmtId="0" fontId="12" fillId="0" borderId="47" xfId="1" applyFont="1" applyFill="1" applyBorder="1" applyAlignment="1" applyProtection="1">
      <alignment horizontal="center" vertical="center" textRotation="255"/>
    </xf>
    <xf numFmtId="0" fontId="0" fillId="0" borderId="13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178" fontId="0" fillId="0" borderId="37" xfId="0" applyNumberFormat="1" applyFont="1" applyBorder="1" applyAlignment="1">
      <alignment horizontal="center" vertical="center"/>
    </xf>
    <xf numFmtId="178" fontId="0" fillId="0" borderId="29" xfId="0" applyNumberFormat="1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39" xfId="0" applyFont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0" fontId="0" fillId="0" borderId="27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textRotation="255" shrinkToFit="1"/>
    </xf>
    <xf numFmtId="0" fontId="0" fillId="0" borderId="31" xfId="0" applyFont="1" applyFill="1" applyBorder="1" applyAlignment="1">
      <alignment horizontal="center" vertical="center" textRotation="255" shrinkToFit="1"/>
    </xf>
    <xf numFmtId="0" fontId="0" fillId="0" borderId="12" xfId="0" applyFont="1" applyFill="1" applyBorder="1" applyAlignment="1">
      <alignment horizontal="center" vertical="center" textRotation="255" shrinkToFit="1"/>
    </xf>
    <xf numFmtId="0" fontId="0" fillId="0" borderId="34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 wrapText="1" shrinkToFit="1"/>
    </xf>
    <xf numFmtId="0" fontId="0" fillId="0" borderId="15" xfId="0" applyFont="1" applyFill="1" applyBorder="1" applyAlignment="1">
      <alignment horizontal="center" vertical="center" wrapText="1" shrinkToFit="1"/>
    </xf>
    <xf numFmtId="0" fontId="0" fillId="0" borderId="10" xfId="0" applyFont="1" applyFill="1" applyBorder="1" applyAlignment="1">
      <alignment horizontal="center" vertical="center" wrapText="1" shrinkToFit="1"/>
    </xf>
    <xf numFmtId="0" fontId="0" fillId="0" borderId="13" xfId="0" applyFont="1" applyFill="1" applyBorder="1" applyAlignment="1">
      <alignment horizontal="center" vertical="center" textRotation="255" wrapText="1" shrinkToFit="1"/>
    </xf>
    <xf numFmtId="0" fontId="0" fillId="0" borderId="31" xfId="0" applyFont="1" applyFill="1" applyBorder="1" applyAlignment="1">
      <alignment horizontal="center" vertical="center" textRotation="255" wrapText="1" shrinkToFit="1"/>
    </xf>
    <xf numFmtId="0" fontId="0" fillId="0" borderId="12" xfId="0" applyFont="1" applyFill="1" applyBorder="1" applyAlignment="1">
      <alignment horizontal="center" vertical="center" textRotation="255" wrapText="1" shrinkToFit="1"/>
    </xf>
    <xf numFmtId="0" fontId="0" fillId="0" borderId="16" xfId="0" applyFont="1" applyFill="1" applyBorder="1" applyAlignment="1">
      <alignment horizontal="center" vertical="center" textRotation="255" wrapText="1" shrinkToFit="1"/>
    </xf>
    <xf numFmtId="0" fontId="0" fillId="3" borderId="0" xfId="0" applyFont="1" applyFill="1" applyBorder="1" applyAlignment="1">
      <alignment horizontal="center" vertical="center" shrinkToFit="1"/>
    </xf>
    <xf numFmtId="0" fontId="0" fillId="3" borderId="13" xfId="0" applyFont="1" applyFill="1" applyBorder="1" applyAlignment="1">
      <alignment horizontal="center" vertical="center" textRotation="255" wrapText="1" shrinkToFit="1"/>
    </xf>
    <xf numFmtId="0" fontId="0" fillId="3" borderId="31" xfId="0" applyFont="1" applyFill="1" applyBorder="1" applyAlignment="1">
      <alignment horizontal="center" vertical="center" textRotation="255" wrapText="1" shrinkToFit="1"/>
    </xf>
    <xf numFmtId="0" fontId="0" fillId="3" borderId="12" xfId="0" applyFont="1" applyFill="1" applyBorder="1" applyAlignment="1">
      <alignment horizontal="center" vertical="center" textRotation="255" wrapText="1" shrinkToFit="1"/>
    </xf>
    <xf numFmtId="0" fontId="36" fillId="0" borderId="85" xfId="0" applyFont="1" applyBorder="1" applyAlignment="1">
      <alignment horizontal="center" vertical="center" textRotation="255" wrapText="1" shrinkToFit="1"/>
    </xf>
    <xf numFmtId="0" fontId="33" fillId="0" borderId="86" xfId="0" applyFont="1" applyBorder="1" applyAlignment="1">
      <alignment wrapText="1"/>
    </xf>
    <xf numFmtId="0" fontId="33" fillId="0" borderId="87" xfId="0" applyFont="1" applyBorder="1" applyAlignment="1">
      <alignment wrapText="1"/>
    </xf>
    <xf numFmtId="0" fontId="36" fillId="0" borderId="81" xfId="0" applyFont="1" applyBorder="1" applyAlignment="1">
      <alignment horizontal="center" vertical="center" wrapText="1" shrinkToFit="1"/>
    </xf>
    <xf numFmtId="0" fontId="33" fillId="0" borderId="83" xfId="0" applyFont="1" applyBorder="1" applyAlignment="1">
      <alignment wrapText="1"/>
    </xf>
    <xf numFmtId="0" fontId="33" fillId="0" borderId="84" xfId="0" applyFont="1" applyBorder="1" applyAlignment="1">
      <alignment wrapText="1"/>
    </xf>
    <xf numFmtId="0" fontId="36" fillId="0" borderId="75" xfId="0" applyFont="1" applyBorder="1" applyAlignment="1">
      <alignment horizontal="center" vertical="center" textRotation="255" shrinkToFit="1"/>
    </xf>
    <xf numFmtId="0" fontId="33" fillId="0" borderId="78" xfId="0" applyFont="1" applyBorder="1"/>
    <xf numFmtId="0" fontId="33" fillId="0" borderId="79" xfId="0" applyFont="1" applyBorder="1"/>
    <xf numFmtId="0" fontId="36" fillId="0" borderId="75" xfId="0" applyFont="1" applyBorder="1" applyAlignment="1">
      <alignment horizontal="center" vertical="center" textRotation="255" wrapText="1" shrinkToFit="1"/>
    </xf>
    <xf numFmtId="0" fontId="33" fillId="0" borderId="78" xfId="0" applyFont="1" applyBorder="1" applyAlignment="1">
      <alignment wrapText="1"/>
    </xf>
    <xf numFmtId="0" fontId="33" fillId="0" borderId="79" xfId="0" applyFont="1" applyBorder="1" applyAlignment="1">
      <alignment wrapText="1"/>
    </xf>
    <xf numFmtId="0" fontId="0" fillId="3" borderId="51" xfId="0" applyFont="1" applyFill="1" applyBorder="1" applyAlignment="1">
      <alignment horizontal="center" vertical="center" textRotation="255" wrapText="1" shrinkToFit="1"/>
    </xf>
    <xf numFmtId="0" fontId="0" fillId="3" borderId="50" xfId="0" applyFont="1" applyFill="1" applyBorder="1" applyAlignment="1">
      <alignment horizontal="center" vertical="center" textRotation="255" wrapText="1" shrinkToFit="1"/>
    </xf>
    <xf numFmtId="0" fontId="0" fillId="3" borderId="48" xfId="0" applyFont="1" applyFill="1" applyBorder="1" applyAlignment="1">
      <alignment horizontal="center" vertical="center" textRotation="255" wrapText="1" shrinkToFit="1"/>
    </xf>
    <xf numFmtId="0" fontId="12" fillId="0" borderId="24" xfId="1" applyFont="1" applyFill="1" applyBorder="1" applyAlignment="1" applyProtection="1">
      <alignment horizontal="center" vertical="center" textRotation="255"/>
    </xf>
    <xf numFmtId="0" fontId="0" fillId="0" borderId="0" xfId="0" applyFont="1" applyBorder="1" applyAlignment="1">
      <alignment horizontal="center" vertical="center" textRotation="255" wrapText="1" shrinkToFit="1"/>
    </xf>
    <xf numFmtId="0" fontId="7" fillId="0" borderId="0" xfId="0" applyFont="1" applyBorder="1" applyAlignment="1">
      <alignment horizontal="center" vertical="center" textRotation="255" wrapText="1" shrinkToFit="1"/>
    </xf>
    <xf numFmtId="0" fontId="0" fillId="0" borderId="50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2" borderId="41" xfId="0" applyFont="1" applyFill="1" applyBorder="1" applyAlignment="1">
      <alignment horizontal="center" vertical="center"/>
    </xf>
    <xf numFmtId="0" fontId="0" fillId="2" borderId="58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45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2" fillId="0" borderId="4" xfId="1" applyFont="1" applyFill="1" applyBorder="1" applyAlignment="1" applyProtection="1">
      <alignment horizontal="center" vertical="center"/>
    </xf>
    <xf numFmtId="0" fontId="0" fillId="0" borderId="32" xfId="0" applyFont="1" applyBorder="1" applyAlignment="1">
      <alignment horizontal="center" vertical="center" wrapText="1"/>
    </xf>
    <xf numFmtId="0" fontId="0" fillId="0" borderId="33" xfId="0" applyFont="1" applyBorder="1" applyAlignment="1">
      <alignment horizontal="center" vertical="center" wrapText="1"/>
    </xf>
    <xf numFmtId="0" fontId="0" fillId="0" borderId="43" xfId="0" applyFont="1" applyBorder="1" applyAlignment="1">
      <alignment horizontal="center" vertical="center"/>
    </xf>
    <xf numFmtId="0" fontId="0" fillId="0" borderId="56" xfId="0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horizontal="center" vertical="center"/>
    </xf>
    <xf numFmtId="0" fontId="11" fillId="0" borderId="45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textRotation="255" wrapText="1" shrinkToFit="1"/>
    </xf>
    <xf numFmtId="0" fontId="0" fillId="0" borderId="0" xfId="0" applyFont="1" applyFill="1" applyBorder="1" applyAlignment="1">
      <alignment horizontal="center" vertical="center" textRotation="255" shrinkToFit="1"/>
    </xf>
    <xf numFmtId="0" fontId="11" fillId="3" borderId="60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0" fillId="3" borderId="34" xfId="0" applyFont="1" applyFill="1" applyBorder="1" applyAlignment="1">
      <alignment horizontal="center" vertical="center"/>
    </xf>
    <xf numFmtId="0" fontId="11" fillId="3" borderId="49" xfId="0" applyFont="1" applyFill="1" applyBorder="1" applyAlignment="1">
      <alignment horizontal="center" vertical="center"/>
    </xf>
    <xf numFmtId="0" fontId="0" fillId="0" borderId="16" xfId="0" applyFont="1" applyBorder="1" applyAlignment="1">
      <alignment horizontal="center" vertical="center" textRotation="255" shrinkToFit="1"/>
    </xf>
    <xf numFmtId="0" fontId="41" fillId="0" borderId="31" xfId="0" applyFont="1" applyFill="1" applyBorder="1" applyAlignment="1">
      <alignment vertical="center" textRotation="255" wrapText="1" shrinkToFit="1"/>
    </xf>
    <xf numFmtId="0" fontId="41" fillId="0" borderId="12" xfId="0" applyFont="1" applyFill="1" applyBorder="1" applyAlignment="1">
      <alignment vertical="center" textRotation="255" wrapText="1" shrinkToFit="1"/>
    </xf>
    <xf numFmtId="0" fontId="0" fillId="0" borderId="13" xfId="0" applyFont="1" applyBorder="1" applyAlignment="1">
      <alignment horizontal="center" vertical="center" textRotation="255" wrapText="1" shrinkToFit="1"/>
    </xf>
    <xf numFmtId="0" fontId="0" fillId="0" borderId="31" xfId="0" applyFont="1" applyBorder="1" applyAlignment="1">
      <alignment horizontal="center" vertical="center" textRotation="255" wrapText="1" shrinkToFit="1"/>
    </xf>
    <xf numFmtId="0" fontId="0" fillId="0" borderId="12" xfId="0" applyFont="1" applyBorder="1" applyAlignment="1">
      <alignment horizontal="center" vertical="center" textRotation="255" wrapText="1" shrinkToFit="1"/>
    </xf>
    <xf numFmtId="0" fontId="3" fillId="0" borderId="25" xfId="0" applyFont="1" applyFill="1" applyBorder="1" applyAlignment="1">
      <alignment horizontal="center" vertical="center" wrapText="1" shrinkToFit="1"/>
    </xf>
    <xf numFmtId="0" fontId="3" fillId="0" borderId="15" xfId="0" applyFont="1" applyFill="1" applyBorder="1" applyAlignment="1">
      <alignment horizontal="center" vertical="center" wrapText="1" shrinkToFit="1"/>
    </xf>
    <xf numFmtId="0" fontId="3" fillId="0" borderId="10" xfId="0" applyFont="1" applyFill="1" applyBorder="1" applyAlignment="1">
      <alignment horizontal="center" vertical="center" wrapText="1" shrinkToFit="1"/>
    </xf>
    <xf numFmtId="0" fontId="41" fillId="0" borderId="31" xfId="0" applyFont="1" applyBorder="1" applyAlignment="1">
      <alignment horizontal="center" vertical="center" textRotation="255" wrapText="1" shrinkToFit="1"/>
    </xf>
    <xf numFmtId="0" fontId="41" fillId="0" borderId="12" xfId="0" applyFont="1" applyBorder="1" applyAlignment="1">
      <alignment horizontal="center" vertical="center" textRotation="255" wrapText="1" shrinkToFit="1"/>
    </xf>
    <xf numFmtId="0" fontId="43" fillId="0" borderId="13" xfId="0" applyFont="1" applyFill="1" applyBorder="1" applyAlignment="1">
      <alignment horizontal="center" vertical="center" textRotation="255" wrapText="1" shrinkToFit="1"/>
    </xf>
    <xf numFmtId="178" fontId="0" fillId="0" borderId="36" xfId="0" applyNumberFormat="1" applyFont="1" applyBorder="1" applyAlignment="1">
      <alignment horizontal="center" vertical="center"/>
    </xf>
    <xf numFmtId="0" fontId="41" fillId="0" borderId="50" xfId="0" applyFont="1" applyFill="1" applyBorder="1" applyAlignment="1">
      <alignment horizontal="center" vertical="center" textRotation="255" wrapText="1" shrinkToFit="1"/>
    </xf>
    <xf numFmtId="0" fontId="41" fillId="0" borderId="48" xfId="0" applyFont="1" applyFill="1" applyBorder="1" applyAlignment="1">
      <alignment horizontal="center" vertical="center" textRotation="255" wrapText="1" shrinkToFit="1"/>
    </xf>
    <xf numFmtId="0" fontId="0" fillId="0" borderId="0" xfId="0" applyFont="1" applyFill="1" applyBorder="1" applyAlignment="1">
      <alignment horizontal="center" vertical="center"/>
    </xf>
    <xf numFmtId="0" fontId="0" fillId="3" borderId="50" xfId="0" applyFont="1" applyFill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2" borderId="42" xfId="0" applyFont="1" applyFill="1" applyBorder="1" applyAlignment="1">
      <alignment horizontal="center" vertical="center"/>
    </xf>
    <xf numFmtId="0" fontId="0" fillId="2" borderId="59" xfId="0" applyFont="1" applyFill="1" applyBorder="1" applyAlignment="1">
      <alignment horizontal="center" vertical="center"/>
    </xf>
    <xf numFmtId="0" fontId="11" fillId="3" borderId="67" xfId="0" applyFont="1" applyFill="1" applyBorder="1" applyAlignment="1">
      <alignment horizontal="center" vertical="center"/>
    </xf>
    <xf numFmtId="0" fontId="12" fillId="0" borderId="8" xfId="1" applyFont="1" applyFill="1" applyBorder="1" applyAlignment="1" applyProtection="1">
      <alignment horizontal="center" vertical="center" textRotation="255"/>
    </xf>
    <xf numFmtId="0" fontId="12" fillId="0" borderId="14" xfId="1" applyFont="1" applyFill="1" applyBorder="1" applyAlignment="1" applyProtection="1">
      <alignment horizontal="center" vertical="center" textRotation="255"/>
    </xf>
    <xf numFmtId="0" fontId="11" fillId="0" borderId="60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0" fillId="3" borderId="66" xfId="0" applyFont="1" applyFill="1" applyBorder="1" applyAlignment="1">
      <alignment horizontal="center" vertical="center" textRotation="255" wrapText="1" shrinkToFit="1"/>
    </xf>
    <xf numFmtId="0" fontId="0" fillId="3" borderId="33" xfId="0" applyFont="1" applyFill="1" applyBorder="1" applyAlignment="1">
      <alignment horizontal="center" vertical="center" textRotation="255" wrapText="1" shrinkToFit="1"/>
    </xf>
    <xf numFmtId="0" fontId="0" fillId="3" borderId="8" xfId="0" applyFont="1" applyFill="1" applyBorder="1" applyAlignment="1">
      <alignment horizontal="center" vertical="center" textRotation="255" wrapText="1" shrinkToFit="1"/>
    </xf>
    <xf numFmtId="0" fontId="41" fillId="0" borderId="16" xfId="0" applyFont="1" applyBorder="1" applyAlignment="1">
      <alignment horizontal="center" vertical="center" textRotation="255" shrinkToFit="1"/>
    </xf>
    <xf numFmtId="0" fontId="36" fillId="0" borderId="83" xfId="0" applyFont="1" applyBorder="1" applyAlignment="1">
      <alignment horizontal="center" vertical="center" wrapText="1" shrinkToFit="1"/>
    </xf>
    <xf numFmtId="0" fontId="36" fillId="0" borderId="84" xfId="0" applyFont="1" applyBorder="1" applyAlignment="1">
      <alignment horizontal="center" vertical="center" wrapText="1" shrinkToFit="1"/>
    </xf>
    <xf numFmtId="0" fontId="36" fillId="0" borderId="91" xfId="0" applyFont="1" applyBorder="1" applyAlignment="1">
      <alignment horizontal="center" vertical="center" textRotation="255" wrapText="1" shrinkToFit="1"/>
    </xf>
    <xf numFmtId="0" fontId="33" fillId="0" borderId="92" xfId="0" applyFont="1" applyBorder="1" applyAlignment="1">
      <alignment wrapText="1"/>
    </xf>
    <xf numFmtId="0" fontId="33" fillId="0" borderId="93" xfId="0" applyFont="1" applyBorder="1" applyAlignment="1">
      <alignment wrapText="1"/>
    </xf>
    <xf numFmtId="0" fontId="12" fillId="0" borderId="66" xfId="1" applyFont="1" applyFill="1" applyBorder="1" applyAlignment="1" applyProtection="1">
      <alignment horizontal="center" vertical="center" textRotation="255"/>
    </xf>
    <xf numFmtId="0" fontId="0" fillId="0" borderId="51" xfId="0" applyFont="1" applyFill="1" applyBorder="1" applyAlignment="1">
      <alignment horizontal="center" vertical="center" textRotation="255" wrapText="1" shrinkToFit="1"/>
    </xf>
    <xf numFmtId="0" fontId="0" fillId="0" borderId="50" xfId="0" applyFont="1" applyFill="1" applyBorder="1" applyAlignment="1">
      <alignment horizontal="center" vertical="center" textRotation="255" wrapText="1" shrinkToFit="1"/>
    </xf>
    <xf numFmtId="0" fontId="0" fillId="0" borderId="48" xfId="0" applyFont="1" applyFill="1" applyBorder="1" applyAlignment="1">
      <alignment horizontal="center" vertical="center" textRotation="255" wrapText="1" shrinkToFit="1"/>
    </xf>
    <xf numFmtId="0" fontId="0" fillId="0" borderId="63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 textRotation="255" wrapText="1" shrinkToFit="1"/>
    </xf>
    <xf numFmtId="0" fontId="0" fillId="0" borderId="35" xfId="0" applyFont="1" applyFill="1" applyBorder="1" applyAlignment="1">
      <alignment horizontal="center" vertical="center" textRotation="255" wrapText="1" shrinkToFit="1"/>
    </xf>
    <xf numFmtId="0" fontId="0" fillId="0" borderId="9" xfId="0" applyFont="1" applyFill="1" applyBorder="1" applyAlignment="1">
      <alignment horizontal="center" vertical="center" textRotation="255" wrapText="1" shrinkToFit="1"/>
    </xf>
    <xf numFmtId="0" fontId="36" fillId="0" borderId="40" xfId="0" applyFont="1" applyBorder="1" applyAlignment="1">
      <alignment horizontal="center" vertical="center" textRotation="255" shrinkToFit="1"/>
    </xf>
    <xf numFmtId="0" fontId="36" fillId="0" borderId="0" xfId="0" applyFont="1" applyBorder="1" applyAlignment="1">
      <alignment horizontal="center" vertical="center" textRotation="255" shrinkToFit="1"/>
    </xf>
    <xf numFmtId="0" fontId="36" fillId="0" borderId="71" xfId="0" applyFont="1" applyBorder="1" applyAlignment="1">
      <alignment horizontal="center" vertical="center" textRotation="255" shrinkToFit="1"/>
    </xf>
    <xf numFmtId="0" fontId="12" fillId="0" borderId="14" xfId="1" applyFont="1" applyFill="1" applyBorder="1" applyAlignment="1" applyProtection="1">
      <alignment horizontal="center" vertical="center"/>
    </xf>
    <xf numFmtId="178" fontId="0" fillId="0" borderId="50" xfId="0" applyNumberFormat="1" applyFont="1" applyBorder="1" applyAlignment="1">
      <alignment horizontal="center" vertical="center"/>
    </xf>
    <xf numFmtId="178" fontId="0" fillId="0" borderId="0" xfId="0" applyNumberFormat="1" applyFont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 textRotation="255" shrinkToFit="1"/>
    </xf>
    <xf numFmtId="0" fontId="0" fillId="3" borderId="31" xfId="0" applyFont="1" applyFill="1" applyBorder="1" applyAlignment="1">
      <alignment horizontal="center" vertical="center" textRotation="255" shrinkToFit="1"/>
    </xf>
    <xf numFmtId="0" fontId="0" fillId="3" borderId="12" xfId="0" applyFont="1" applyFill="1" applyBorder="1" applyAlignment="1">
      <alignment horizontal="center" vertical="center" textRotation="255" shrinkToFit="1"/>
    </xf>
    <xf numFmtId="0" fontId="7" fillId="0" borderId="3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textRotation="255" shrinkToFit="1"/>
    </xf>
    <xf numFmtId="0" fontId="0" fillId="0" borderId="31" xfId="0" applyBorder="1" applyAlignment="1">
      <alignment horizontal="center" vertical="center" textRotation="255" shrinkToFit="1"/>
    </xf>
    <xf numFmtId="0" fontId="0" fillId="0" borderId="12" xfId="0" applyBorder="1" applyAlignment="1">
      <alignment horizontal="center" vertical="center" textRotation="255" shrinkToFit="1"/>
    </xf>
    <xf numFmtId="0" fontId="3" fillId="0" borderId="25" xfId="0" applyFont="1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0" fillId="0" borderId="57" xfId="0" applyFont="1" applyBorder="1" applyAlignment="1">
      <alignment horizontal="center" vertical="center" wrapText="1"/>
    </xf>
    <xf numFmtId="0" fontId="0" fillId="0" borderId="50" xfId="0" applyFont="1" applyBorder="1" applyAlignment="1">
      <alignment horizontal="center" vertical="center" wrapText="1"/>
    </xf>
    <xf numFmtId="0" fontId="0" fillId="0" borderId="49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2" fillId="0" borderId="31" xfId="0" applyFont="1" applyFill="1" applyBorder="1" applyAlignment="1">
      <alignment horizontal="center" vertical="center" textRotation="255" wrapText="1" shrinkToFit="1"/>
    </xf>
    <xf numFmtId="0" fontId="42" fillId="0" borderId="12" xfId="0" applyFont="1" applyFill="1" applyBorder="1" applyAlignment="1">
      <alignment horizontal="center" vertical="center" textRotation="255" wrapText="1" shrinkToFit="1"/>
    </xf>
    <xf numFmtId="0" fontId="0" fillId="0" borderId="1" xfId="0" applyFont="1" applyFill="1" applyBorder="1" applyAlignment="1">
      <alignment horizontal="center" vertical="center" wrapText="1"/>
    </xf>
    <xf numFmtId="0" fontId="36" fillId="0" borderId="78" xfId="0" applyFont="1" applyBorder="1" applyAlignment="1">
      <alignment horizontal="center" vertical="center" textRotation="255" wrapText="1" shrinkToFit="1"/>
    </xf>
    <xf numFmtId="0" fontId="0" fillId="0" borderId="13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36" fillId="5" borderId="75" xfId="0" applyFont="1" applyFill="1" applyBorder="1" applyAlignment="1">
      <alignment horizontal="center" vertical="center" textRotation="255" wrapText="1" shrinkToFit="1"/>
    </xf>
    <xf numFmtId="0" fontId="30" fillId="5" borderId="75" xfId="0" applyFont="1" applyFill="1" applyBorder="1" applyAlignment="1">
      <alignment horizontal="center" vertical="center" textRotation="255" wrapText="1" shrinkToFit="1"/>
    </xf>
    <xf numFmtId="0" fontId="30" fillId="0" borderId="81" xfId="0" applyFont="1" applyBorder="1" applyAlignment="1">
      <alignment horizontal="center" vertical="center" wrapText="1" shrinkToFit="1"/>
    </xf>
    <xf numFmtId="0" fontId="30" fillId="0" borderId="83" xfId="0" applyFont="1" applyBorder="1" applyAlignment="1">
      <alignment horizontal="center" vertical="center" wrapText="1" shrinkToFit="1"/>
    </xf>
    <xf numFmtId="0" fontId="30" fillId="0" borderId="84" xfId="0" applyFont="1" applyBorder="1" applyAlignment="1">
      <alignment horizontal="center" vertical="center" wrapText="1" shrinkToFit="1"/>
    </xf>
    <xf numFmtId="0" fontId="36" fillId="0" borderId="81" xfId="0" applyFont="1" applyFill="1" applyBorder="1" applyAlignment="1">
      <alignment horizontal="center" vertical="center" wrapText="1" shrinkToFit="1"/>
    </xf>
    <xf numFmtId="0" fontId="36" fillId="0" borderId="83" xfId="0" applyFont="1" applyFill="1" applyBorder="1" applyAlignment="1">
      <alignment horizontal="center" vertical="center" wrapText="1" shrinkToFit="1"/>
    </xf>
    <xf numFmtId="0" fontId="36" fillId="0" borderId="84" xfId="0" applyFont="1" applyFill="1" applyBorder="1" applyAlignment="1">
      <alignment horizontal="center" vertical="center" wrapText="1" shrinkToFit="1"/>
    </xf>
    <xf numFmtId="0" fontId="36" fillId="0" borderId="75" xfId="0" applyFont="1" applyFill="1" applyBorder="1" applyAlignment="1">
      <alignment horizontal="center" vertical="center" textRotation="255" wrapText="1" shrinkToFit="1"/>
    </xf>
    <xf numFmtId="0" fontId="33" fillId="0" borderId="78" xfId="0" applyFont="1" applyFill="1" applyBorder="1" applyAlignment="1">
      <alignment wrapText="1"/>
    </xf>
    <xf numFmtId="0" fontId="33" fillId="0" borderId="79" xfId="0" applyFont="1" applyFill="1" applyBorder="1" applyAlignment="1">
      <alignment wrapText="1"/>
    </xf>
    <xf numFmtId="0" fontId="30" fillId="0" borderId="75" xfId="0" applyFont="1" applyBorder="1" applyAlignment="1">
      <alignment horizontal="center" vertical="center" textRotation="255" shrinkToFit="1"/>
    </xf>
    <xf numFmtId="0" fontId="30" fillId="0" borderId="75" xfId="0" applyFont="1" applyBorder="1" applyAlignment="1">
      <alignment vertical="center" textRotation="255" wrapText="1" shrinkToFit="1"/>
    </xf>
    <xf numFmtId="0" fontId="0" fillId="0" borderId="4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24" fillId="0" borderId="34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0" fontId="0" fillId="0" borderId="72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178" fontId="0" fillId="3" borderId="37" xfId="0" applyNumberFormat="1" applyFont="1" applyFill="1" applyBorder="1" applyAlignment="1">
      <alignment horizontal="center" vertical="center"/>
    </xf>
    <xf numFmtId="178" fontId="0" fillId="3" borderId="36" xfId="0" applyNumberFormat="1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/>
    </xf>
    <xf numFmtId="178" fontId="0" fillId="0" borderId="37" xfId="0" applyNumberFormat="1" applyFont="1" applyFill="1" applyBorder="1" applyAlignment="1">
      <alignment horizontal="center" vertical="center"/>
    </xf>
    <xf numFmtId="178" fontId="0" fillId="0" borderId="36" xfId="0" applyNumberFormat="1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39" xfId="0" applyFont="1" applyFill="1" applyBorder="1" applyAlignment="1">
      <alignment horizontal="center" vertical="center"/>
    </xf>
    <xf numFmtId="0" fontId="36" fillId="0" borderId="75" xfId="0" applyFont="1" applyFill="1" applyBorder="1" applyAlignment="1">
      <alignment horizontal="center" vertical="center" textRotation="255" shrinkToFit="1"/>
    </xf>
    <xf numFmtId="0" fontId="33" fillId="0" borderId="78" xfId="0" applyFont="1" applyFill="1" applyBorder="1"/>
    <xf numFmtId="0" fontId="33" fillId="0" borderId="79" xfId="0" applyFont="1" applyFill="1" applyBorder="1"/>
    <xf numFmtId="0" fontId="36" fillId="6" borderId="76" xfId="0" applyFont="1" applyFill="1" applyBorder="1" applyAlignment="1">
      <alignment horizontal="center" vertical="center" shrinkToFit="1"/>
    </xf>
    <xf numFmtId="0" fontId="0" fillId="0" borderId="13" xfId="0" applyFont="1" applyFill="1" applyBorder="1" applyAlignment="1">
      <alignment vertical="center" textRotation="255" wrapText="1" shrinkToFit="1"/>
    </xf>
    <xf numFmtId="0" fontId="44" fillId="0" borderId="13" xfId="0" applyFont="1" applyBorder="1" applyAlignment="1">
      <alignment horizontal="center" vertical="center" textRotation="255" wrapText="1" shrinkToFit="1"/>
    </xf>
    <xf numFmtId="0" fontId="44" fillId="0" borderId="51" xfId="0" applyFont="1" applyFill="1" applyBorder="1" applyAlignment="1">
      <alignment horizontal="center" vertical="center" textRotation="255" wrapText="1" shrinkToFit="1"/>
    </xf>
    <xf numFmtId="0" fontId="44" fillId="0" borderId="16" xfId="0" applyFont="1" applyBorder="1" applyAlignment="1">
      <alignment horizontal="center" vertical="center" textRotation="255" shrinkToFit="1"/>
    </xf>
    <xf numFmtId="0" fontId="36" fillId="3" borderId="76" xfId="0" applyFont="1" applyFill="1" applyBorder="1" applyAlignment="1">
      <alignment horizontal="center" vertical="center" shrinkToFit="1"/>
    </xf>
    <xf numFmtId="0" fontId="45" fillId="0" borderId="1" xfId="0" applyFont="1" applyFill="1" applyBorder="1" applyAlignment="1">
      <alignment horizontal="center" vertical="center" shrinkToFit="1"/>
    </xf>
    <xf numFmtId="0" fontId="0" fillId="3" borderId="9" xfId="0" applyFill="1" applyBorder="1" applyAlignment="1">
      <alignment horizontal="center" vertical="center"/>
    </xf>
    <xf numFmtId="0" fontId="44" fillId="0" borderId="13" xfId="0" applyFont="1" applyFill="1" applyBorder="1" applyAlignment="1">
      <alignment horizontal="center" vertical="center" textRotation="255" wrapText="1" shrinkToFit="1"/>
    </xf>
    <xf numFmtId="0" fontId="8" fillId="0" borderId="1" xfId="1" applyFont="1" applyFill="1" applyBorder="1" applyProtection="1">
      <alignment vertical="center"/>
    </xf>
    <xf numFmtId="0" fontId="0" fillId="7" borderId="1" xfId="0" applyFont="1" applyFill="1" applyBorder="1" applyAlignment="1">
      <alignment horizontal="center" vertical="center" shrinkToFit="1"/>
    </xf>
  </cellXfs>
  <cellStyles count="3">
    <cellStyle name="一般" xfId="0" builtinId="0"/>
    <cellStyle name="一般 2" xfId="1"/>
    <cellStyle name="一般 2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nch/AppData/Roaming/Microsoft/Excel/104&#24180;06&#26376;&#21320;&#39184;&#39135;&#3567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第17週"/>
      <sheetName val="Sheet1"/>
      <sheetName val="Sheet2"/>
      <sheetName val="Sheet3"/>
      <sheetName val="第18週"/>
      <sheetName val="第19週 "/>
      <sheetName val="第20週 "/>
      <sheetName val="第21週"/>
      <sheetName val="菜單"/>
      <sheetName val="便餐餐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2" t="str">
            <v>三杯雞</v>
          </cell>
          <cell r="F2" t="str">
            <v>大頭菜肉絲湯</v>
          </cell>
          <cell r="G2" t="str">
            <v>大骨</v>
          </cell>
        </row>
        <row r="3">
          <cell r="F3" t="str">
            <v>山藥大骨湯</v>
          </cell>
          <cell r="G3" t="str">
            <v>小白菜</v>
          </cell>
        </row>
        <row r="4">
          <cell r="F4" t="str">
            <v>山藥雞湯</v>
          </cell>
          <cell r="G4" t="str">
            <v>小魚干</v>
          </cell>
        </row>
        <row r="5">
          <cell r="F5" t="str">
            <v>冬瓜湯</v>
          </cell>
          <cell r="G5" t="str">
            <v>吻仔魚</v>
          </cell>
        </row>
        <row r="6">
          <cell r="F6" t="str">
            <v>冬瓜湯魚丸</v>
          </cell>
          <cell r="G6" t="str">
            <v>蟹肉</v>
          </cell>
        </row>
        <row r="7">
          <cell r="F7" t="str">
            <v>冬瓜湯蛤蜊</v>
          </cell>
          <cell r="G7" t="str">
            <v>翡翠</v>
          </cell>
        </row>
        <row r="8">
          <cell r="F8" t="str">
            <v>玉米湯牛蒡金針</v>
          </cell>
          <cell r="G8" t="str">
            <v>高麗菜</v>
          </cell>
        </row>
        <row r="9">
          <cell r="F9" t="str">
            <v>玉米湯高麗菜</v>
          </cell>
          <cell r="G9" t="str">
            <v>山東白菜</v>
          </cell>
        </row>
        <row r="10">
          <cell r="F10" t="str">
            <v>玉米濃湯</v>
          </cell>
          <cell r="G10" t="str">
            <v>山藥</v>
          </cell>
        </row>
        <row r="11">
          <cell r="F11" t="str">
            <v>筍絲湯豆腐</v>
          </cell>
          <cell r="G11" t="str">
            <v>冬瓜</v>
          </cell>
        </row>
        <row r="12">
          <cell r="F12" t="str">
            <v>竹筍湯</v>
          </cell>
          <cell r="G12" t="str">
            <v>玉米粉</v>
          </cell>
        </row>
        <row r="13">
          <cell r="F13" t="str">
            <v>胡瓜湯蟹肉</v>
          </cell>
          <cell r="G13" t="str">
            <v>玉米粒</v>
          </cell>
        </row>
        <row r="14">
          <cell r="F14" t="str">
            <v>味噌湯</v>
          </cell>
          <cell r="G14" t="str">
            <v>玉米塊</v>
          </cell>
        </row>
        <row r="15">
          <cell r="F15" t="str">
            <v>味噌湯海帶芽</v>
          </cell>
          <cell r="G15" t="str">
            <v>白蘿蔔</v>
          </cell>
        </row>
        <row r="16">
          <cell r="F16" t="str">
            <v>味噌湯小魚干</v>
          </cell>
          <cell r="G16" t="str">
            <v>雞蛋</v>
          </cell>
        </row>
        <row r="17">
          <cell r="F17" t="str">
            <v>味噌湯柴魚</v>
          </cell>
          <cell r="G17" t="str">
            <v>豆腐</v>
          </cell>
        </row>
        <row r="18">
          <cell r="F18" t="str">
            <v>味噌湯高麗菜</v>
          </cell>
          <cell r="G18" t="str">
            <v>味噌</v>
          </cell>
        </row>
        <row r="19">
          <cell r="F19" t="str">
            <v>翡翠吻仔湯</v>
          </cell>
          <cell r="G19" t="str">
            <v>芹菜</v>
          </cell>
        </row>
        <row r="20">
          <cell r="F20" t="str">
            <v>南瓜蔬菜湯</v>
          </cell>
          <cell r="G20" t="str">
            <v>杏鮑菇</v>
          </cell>
        </row>
        <row r="21">
          <cell r="F21" t="str">
            <v>蛋花湯白菜蕃茄</v>
          </cell>
          <cell r="G21" t="str">
            <v>金針菇</v>
          </cell>
        </row>
        <row r="22">
          <cell r="F22" t="str">
            <v>蛋花湯金針菇</v>
          </cell>
          <cell r="G22" t="str">
            <v>洋蔥</v>
          </cell>
        </row>
        <row r="23">
          <cell r="F23" t="str">
            <v>蛋花湯金針菇蕃茄</v>
          </cell>
          <cell r="G23" t="str">
            <v>紅蘿蔔</v>
          </cell>
        </row>
        <row r="24">
          <cell r="F24" t="str">
            <v>蛋花湯海帶芽</v>
          </cell>
          <cell r="G24" t="str">
            <v>胡瓜</v>
          </cell>
        </row>
        <row r="25">
          <cell r="F25" t="str">
            <v>蛋花湯紫菜</v>
          </cell>
          <cell r="G25" t="str">
            <v>韭菜</v>
          </cell>
        </row>
        <row r="26">
          <cell r="F26" t="str">
            <v>魚丸湯白蘿蔔</v>
          </cell>
          <cell r="G26" t="str">
            <v>青蔥</v>
          </cell>
        </row>
        <row r="27">
          <cell r="F27" t="str">
            <v>魚丸湯白菜</v>
          </cell>
          <cell r="G27" t="str">
            <v>香菜</v>
          </cell>
        </row>
        <row r="28">
          <cell r="F28" t="str">
            <v>魚丸湯胡瓜</v>
          </cell>
          <cell r="G28" t="str">
            <v>海帶芽</v>
          </cell>
        </row>
        <row r="29">
          <cell r="F29" t="str">
            <v>紫菜湯玉米粒</v>
          </cell>
          <cell r="G29" t="str">
            <v>馬鈴薯</v>
          </cell>
        </row>
        <row r="30">
          <cell r="F30" t="str">
            <v>榨菜湯</v>
          </cell>
          <cell r="G30" t="str">
            <v>魚丸</v>
          </cell>
        </row>
        <row r="31">
          <cell r="F31" t="str">
            <v>鮮菇湯</v>
          </cell>
          <cell r="G31" t="str">
            <v>魚羹</v>
          </cell>
        </row>
        <row r="32">
          <cell r="F32" t="str">
            <v>酸菜鴨肉湯</v>
          </cell>
          <cell r="G32" t="str">
            <v>竹筍</v>
          </cell>
        </row>
        <row r="33">
          <cell r="F33" t="str">
            <v>酸菜雞肉湯</v>
          </cell>
          <cell r="G33" t="str">
            <v>筍絲</v>
          </cell>
        </row>
        <row r="34">
          <cell r="F34" t="str">
            <v>酸辣湯</v>
          </cell>
          <cell r="G34" t="str">
            <v>紫菜</v>
          </cell>
        </row>
        <row r="35">
          <cell r="F35" t="str">
            <v>豬血湯</v>
          </cell>
          <cell r="G35" t="str">
            <v>菜心</v>
          </cell>
        </row>
        <row r="36">
          <cell r="F36" t="str">
            <v>餛飩湯</v>
          </cell>
          <cell r="G36" t="str">
            <v>蛤蜊</v>
          </cell>
        </row>
        <row r="37">
          <cell r="F37" t="str">
            <v>薑母鴨</v>
          </cell>
          <cell r="G37" t="str">
            <v>黑輪</v>
          </cell>
        </row>
        <row r="38">
          <cell r="F38" t="str">
            <v>蘿蔔湯玉米</v>
          </cell>
          <cell r="G38" t="str">
            <v>榨菜</v>
          </cell>
        </row>
        <row r="39">
          <cell r="F39" t="str">
            <v>蘿蔔湯玉米紅蘿蔔</v>
          </cell>
          <cell r="G39" t="str">
            <v>豬肉絲</v>
          </cell>
        </row>
        <row r="40">
          <cell r="F40" t="str">
            <v>蘿蔔湯黑輪</v>
          </cell>
          <cell r="G40" t="str">
            <v>豬血</v>
          </cell>
        </row>
        <row r="41">
          <cell r="F41" t="str">
            <v>仙草茶</v>
          </cell>
          <cell r="G41" t="str">
            <v>火腿丁</v>
          </cell>
        </row>
        <row r="42">
          <cell r="F42" t="str">
            <v>芋頭湯</v>
          </cell>
          <cell r="G42" t="str">
            <v>蕃茄</v>
          </cell>
        </row>
        <row r="43">
          <cell r="F43" t="str">
            <v>紅棗白木耳湯</v>
          </cell>
          <cell r="G43" t="str">
            <v>薑絲</v>
          </cell>
        </row>
        <row r="44">
          <cell r="F44" t="str">
            <v>粉圓湯</v>
          </cell>
          <cell r="G44" t="str">
            <v>鴨肉</v>
          </cell>
        </row>
        <row r="45">
          <cell r="F45" t="str">
            <v>紫米甜湯</v>
          </cell>
          <cell r="G45" t="str">
            <v>白木耳</v>
          </cell>
        </row>
        <row r="46">
          <cell r="F46" t="str">
            <v>綠豆湯</v>
          </cell>
          <cell r="G46" t="str">
            <v>紅棗</v>
          </cell>
        </row>
        <row r="47">
          <cell r="G47" t="str">
            <v>紫米</v>
          </cell>
        </row>
        <row r="48">
          <cell r="G48" t="str">
            <v>綠豆</v>
          </cell>
        </row>
        <row r="49">
          <cell r="G49" t="str">
            <v>龍眼</v>
          </cell>
        </row>
        <row r="50">
          <cell r="G50" t="str">
            <v>糯米</v>
          </cell>
        </row>
        <row r="51">
          <cell r="G51" t="str">
            <v>芋頭</v>
          </cell>
        </row>
      </sheetData>
      <sheetData sheetId="9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2"/>
  <sheetViews>
    <sheetView zoomScale="75" zoomScaleNormal="75" zoomScalePageLayoutView="75" workbookViewId="0">
      <selection activeCell="Z17" sqref="Z17"/>
    </sheetView>
  </sheetViews>
  <sheetFormatPr defaultColWidth="8.875" defaultRowHeight="21"/>
  <cols>
    <col min="1" max="1" width="12.125" style="17" customWidth="1"/>
    <col min="2" max="2" width="9.25" style="27" customWidth="1"/>
    <col min="3" max="3" width="14.625" style="24" customWidth="1"/>
    <col min="4" max="4" width="27.125" style="24" customWidth="1"/>
    <col min="5" max="5" width="23.375" style="73" customWidth="1"/>
    <col min="6" max="6" width="16.25" style="27" customWidth="1"/>
    <col min="7" max="7" width="21.375" style="27" customWidth="1"/>
    <col min="8" max="8" width="9" style="27" customWidth="1"/>
    <col min="9" max="13" width="8.625" style="26" customWidth="1"/>
    <col min="14" max="14" width="9" style="26" hidden="1" customWidth="1"/>
    <col min="15" max="15" width="10.125" style="26" customWidth="1"/>
    <col min="16" max="16" width="8.875" style="1"/>
    <col min="17" max="17" width="7.75" style="23" customWidth="1"/>
    <col min="18" max="18" width="9.625" style="23" customWidth="1"/>
    <col min="19" max="16384" width="8.875" style="23"/>
  </cols>
  <sheetData>
    <row r="1" spans="1:22" s="18" customFormat="1" ht="36" customHeight="1">
      <c r="A1" s="650" t="s">
        <v>235</v>
      </c>
      <c r="B1" s="650"/>
      <c r="C1" s="650"/>
      <c r="D1" s="650"/>
      <c r="E1" s="650"/>
      <c r="F1" s="650"/>
      <c r="G1" s="650"/>
      <c r="H1" s="650"/>
      <c r="I1" s="650"/>
      <c r="J1" s="650"/>
      <c r="K1" s="650"/>
      <c r="L1" s="650"/>
      <c r="M1" s="650"/>
      <c r="N1" s="650"/>
      <c r="O1" s="650"/>
      <c r="R1" s="19"/>
    </row>
    <row r="2" spans="1:22" s="18" customFormat="1" ht="45" customHeight="1">
      <c r="A2" s="419" t="s">
        <v>1</v>
      </c>
      <c r="B2" s="103" t="s">
        <v>2</v>
      </c>
      <c r="C2" s="71" t="s">
        <v>3</v>
      </c>
      <c r="D2" s="651" t="s">
        <v>28</v>
      </c>
      <c r="E2" s="651"/>
      <c r="F2" s="651"/>
      <c r="G2" s="499" t="s">
        <v>26</v>
      </c>
      <c r="H2" s="194" t="s">
        <v>29</v>
      </c>
      <c r="I2" s="500" t="s">
        <v>100</v>
      </c>
      <c r="J2" s="500" t="s">
        <v>79</v>
      </c>
      <c r="K2" s="500" t="s">
        <v>27</v>
      </c>
      <c r="L2" s="500" t="s">
        <v>78</v>
      </c>
      <c r="M2" s="500" t="s">
        <v>76</v>
      </c>
      <c r="N2" s="500" t="s">
        <v>97</v>
      </c>
      <c r="O2" s="500" t="s">
        <v>30</v>
      </c>
      <c r="Q2" s="19"/>
      <c r="R2" s="30"/>
    </row>
    <row r="3" spans="1:22" ht="33" customHeight="1">
      <c r="A3" s="419" t="s">
        <v>142</v>
      </c>
      <c r="B3" s="103" t="s">
        <v>105</v>
      </c>
      <c r="C3" s="71" t="str">
        <f>第1週!W5</f>
        <v>白米飯</v>
      </c>
      <c r="D3" s="103" t="str">
        <f>第1週!W7</f>
        <v>蔥爆雞丁(炒)</v>
      </c>
      <c r="E3" s="103" t="str">
        <f>第1週!W12</f>
        <v>蕃茄炒蛋</v>
      </c>
      <c r="F3" s="71" t="str">
        <f>第1週!W17</f>
        <v>有機蔬菜</v>
      </c>
      <c r="G3" s="103" t="str">
        <f>第1週!W22</f>
        <v>肉骨茶湯</v>
      </c>
      <c r="H3" s="420" t="s">
        <v>13</v>
      </c>
      <c r="I3" s="212">
        <f>第1週!Y30</f>
        <v>4</v>
      </c>
      <c r="J3" s="212">
        <f>第1週!Y31</f>
        <v>2.8787012987012988</v>
      </c>
      <c r="K3" s="212">
        <f>第1週!Y32</f>
        <v>1.6300000000000001</v>
      </c>
      <c r="L3" s="212">
        <v>2.5</v>
      </c>
      <c r="M3" s="133">
        <v>1</v>
      </c>
      <c r="N3" s="133"/>
      <c r="O3" s="133">
        <f t="shared" ref="O3:O6" si="0">I3*70+J3*75+K3*25+L3*45+M3*60</f>
        <v>709.15259740259739</v>
      </c>
    </row>
    <row r="4" spans="1:22" ht="33" customHeight="1" thickBot="1">
      <c r="A4" s="504" t="s">
        <v>143</v>
      </c>
      <c r="B4" s="505" t="s">
        <v>106</v>
      </c>
      <c r="C4" s="67" t="str">
        <f>第1週!AD5</f>
        <v>糙米飯</v>
      </c>
      <c r="D4" s="67" t="str">
        <f>第1週!AD7</f>
        <v>嫩煎豬排</v>
      </c>
      <c r="E4" s="67" t="str">
        <f>第1週!AD12</f>
        <v>香菇白菜滷(煮)</v>
      </c>
      <c r="F4" s="67" t="str">
        <f>第1週!AD17</f>
        <v>有機蔬菜</v>
      </c>
      <c r="G4" s="67" t="str">
        <f>第1週!AD22</f>
        <v>冬瓜魚丸湯</v>
      </c>
      <c r="H4" s="505"/>
      <c r="I4" s="214">
        <f>第1週!AF30</f>
        <v>4</v>
      </c>
      <c r="J4" s="214">
        <f>第1週!AF31</f>
        <v>2.6155844155844159</v>
      </c>
      <c r="K4" s="214">
        <f>第1週!AF32</f>
        <v>1.5</v>
      </c>
      <c r="L4" s="214">
        <v>2.5</v>
      </c>
      <c r="M4" s="418"/>
      <c r="N4" s="418"/>
      <c r="O4" s="418">
        <f t="shared" si="0"/>
        <v>626.16883116883116</v>
      </c>
    </row>
    <row r="5" spans="1:22" ht="33" customHeight="1" thickTop="1">
      <c r="A5" s="501" t="s">
        <v>198</v>
      </c>
      <c r="B5" s="66" t="s">
        <v>107</v>
      </c>
      <c r="C5" s="66" t="str">
        <f>第2週!B5</f>
        <v>糙米飯</v>
      </c>
      <c r="D5" s="66" t="str">
        <f>第2週!B7</f>
        <v>蠔油燒鴨(煮)</v>
      </c>
      <c r="E5" s="66" t="str">
        <f>第2週!B12</f>
        <v>紅蘿蔔炒蛋(炒)</v>
      </c>
      <c r="F5" s="66" t="str">
        <f>第2週!B17</f>
        <v>有機蔬菜</v>
      </c>
      <c r="G5" s="66" t="str">
        <f>第2週!B22</f>
        <v>蔬菜味噌湯</v>
      </c>
      <c r="H5" s="502"/>
      <c r="I5" s="213">
        <f>第2週!D30</f>
        <v>4</v>
      </c>
      <c r="J5" s="213">
        <f>第2週!D31</f>
        <v>2.3915584415584417</v>
      </c>
      <c r="K5" s="213">
        <f>第2週!D32</f>
        <v>1.6</v>
      </c>
      <c r="L5" s="213">
        <v>2.5</v>
      </c>
      <c r="M5" s="503"/>
      <c r="N5" s="503"/>
      <c r="O5" s="503">
        <f>第2週!D36</f>
        <v>499.36688311688312</v>
      </c>
    </row>
    <row r="6" spans="1:22" ht="33" customHeight="1">
      <c r="A6" s="419" t="s">
        <v>199</v>
      </c>
      <c r="B6" s="103" t="s">
        <v>104</v>
      </c>
      <c r="C6" s="103" t="str">
        <f>第2週!I5</f>
        <v>鐵板麵</v>
      </c>
      <c r="D6" s="103" t="str">
        <f>第2週!I7</f>
        <v>義式肉醬麵</v>
      </c>
      <c r="E6" s="103" t="str">
        <f>第2週!I12</f>
        <v>水煮蛋(煮)</v>
      </c>
      <c r="F6" s="103">
        <f>第2週!I17</f>
        <v>0</v>
      </c>
      <c r="G6" s="103" t="str">
        <f>第2週!I22</f>
        <v>玉米濃湯</v>
      </c>
      <c r="H6" s="420" t="s">
        <v>217</v>
      </c>
      <c r="I6" s="212">
        <f>第2週!K30</f>
        <v>5.3431372549019613</v>
      </c>
      <c r="J6" s="212">
        <f>第2週!K31</f>
        <v>3.1870129870129871</v>
      </c>
      <c r="K6" s="212">
        <f>第2週!K32</f>
        <v>1.282</v>
      </c>
      <c r="L6" s="212">
        <v>2.5</v>
      </c>
      <c r="M6" s="133">
        <v>1</v>
      </c>
      <c r="N6" s="133"/>
      <c r="O6" s="133">
        <f t="shared" si="0"/>
        <v>817.59558186911124</v>
      </c>
    </row>
    <row r="7" spans="1:22" s="18" customFormat="1" ht="33" customHeight="1">
      <c r="A7" s="419" t="s">
        <v>197</v>
      </c>
      <c r="B7" s="103" t="s">
        <v>116</v>
      </c>
      <c r="C7" s="103" t="str">
        <f>第2週!P5</f>
        <v>糙米飯</v>
      </c>
      <c r="D7" s="103" t="str">
        <f>第2週!P7</f>
        <v>南瓜燒肉(煮)</v>
      </c>
      <c r="E7" s="103" t="str">
        <f>第2週!P12</f>
        <v>螞蟻上樹(炒)</v>
      </c>
      <c r="F7" s="103" t="str">
        <f>第2週!P17</f>
        <v>有機蔬菜</v>
      </c>
      <c r="G7" s="103" t="str">
        <f>第2週!P22</f>
        <v>珍珠奶茶</v>
      </c>
      <c r="H7" s="420"/>
      <c r="I7" s="212">
        <f>第2週!R30</f>
        <v>6.3529411764705879</v>
      </c>
      <c r="J7" s="212">
        <f>第2週!R31</f>
        <v>2.3142857142857145</v>
      </c>
      <c r="K7" s="212">
        <f>第2週!R32</f>
        <v>1.25</v>
      </c>
      <c r="L7" s="212">
        <v>2.5</v>
      </c>
      <c r="M7" s="133"/>
      <c r="N7" s="133"/>
      <c r="O7" s="133">
        <f t="shared" ref="O7:O21" si="1">I7*70+J7*75+K7*25+L7*45+M7*60</f>
        <v>762.02731092436977</v>
      </c>
      <c r="P7" s="1"/>
      <c r="Q7" s="19"/>
      <c r="R7" s="19"/>
      <c r="S7" s="19"/>
      <c r="T7" s="41"/>
      <c r="U7" s="19"/>
      <c r="V7" s="19"/>
    </row>
    <row r="8" spans="1:22" s="18" customFormat="1" ht="33" customHeight="1" thickBot="1">
      <c r="A8" s="504" t="s">
        <v>144</v>
      </c>
      <c r="B8" s="67" t="s">
        <v>169</v>
      </c>
      <c r="C8" s="67" t="str">
        <f>第2週!W5</f>
        <v>白米飯</v>
      </c>
      <c r="D8" s="67" t="str">
        <f>第2週!W7</f>
        <v>京醬肉絲(炒)</v>
      </c>
      <c r="E8" s="67" t="str">
        <f>第2週!W12</f>
        <v>黃瓜雞片(燴)</v>
      </c>
      <c r="F8" s="67" t="str">
        <f>第2週!W17</f>
        <v>有機蔬菜</v>
      </c>
      <c r="G8" s="67" t="str">
        <f>第2週!W22</f>
        <v>榨菜肉絲湯</v>
      </c>
      <c r="H8" s="505" t="s">
        <v>65</v>
      </c>
      <c r="I8" s="214">
        <f>第2週!Y30</f>
        <v>4</v>
      </c>
      <c r="J8" s="214">
        <f>第2週!Y31</f>
        <v>4.5142857142857142</v>
      </c>
      <c r="K8" s="214">
        <f>第2週!Y32</f>
        <v>1.5999999999999999</v>
      </c>
      <c r="L8" s="214">
        <v>2.5</v>
      </c>
      <c r="M8" s="418">
        <v>1</v>
      </c>
      <c r="N8" s="418"/>
      <c r="O8" s="418">
        <f>第2週!Y36</f>
        <v>831.07142857142856</v>
      </c>
      <c r="P8" s="1"/>
      <c r="Q8" s="19"/>
      <c r="R8" s="19"/>
      <c r="S8" s="19"/>
      <c r="T8" s="41"/>
      <c r="U8" s="19"/>
      <c r="V8" s="19"/>
    </row>
    <row r="9" spans="1:22" ht="33" customHeight="1" thickTop="1">
      <c r="A9" s="501" t="s">
        <v>200</v>
      </c>
      <c r="B9" s="66" t="s">
        <v>114</v>
      </c>
      <c r="C9" s="72" t="str">
        <f>第3週!B5</f>
        <v>糙米飯</v>
      </c>
      <c r="D9" s="103" t="str">
        <f>第3週!B7</f>
        <v>糖醋雞丁(煮)</v>
      </c>
      <c r="E9" s="72" t="str">
        <f>第3週!B12</f>
        <v>椰香南瓜咖哩</v>
      </c>
      <c r="F9" s="84" t="str">
        <f>第3週!B18</f>
        <v>有機蔬菜</v>
      </c>
      <c r="G9" s="66" t="str">
        <f>第3週!B23</f>
        <v>番茄豆腐湯</v>
      </c>
      <c r="H9" s="502"/>
      <c r="I9" s="213">
        <f>第3週!D31</f>
        <v>4.6928104575163401</v>
      </c>
      <c r="J9" s="213">
        <f>第3週!D32</f>
        <v>2.5285714285714285</v>
      </c>
      <c r="K9" s="213">
        <f>第3週!D33</f>
        <v>1.6500000000000001</v>
      </c>
      <c r="L9" s="213">
        <v>2.5</v>
      </c>
      <c r="M9" s="503"/>
      <c r="N9" s="503"/>
      <c r="O9" s="503">
        <f>第3週!D37</f>
        <v>671.88958916900094</v>
      </c>
    </row>
    <row r="10" spans="1:22" s="64" customFormat="1" ht="33" customHeight="1">
      <c r="A10" s="419" t="s">
        <v>201</v>
      </c>
      <c r="B10" s="103" t="s">
        <v>115</v>
      </c>
      <c r="C10" s="71" t="str">
        <f>第3週!I5</f>
        <v>白米飯</v>
      </c>
      <c r="D10" s="652" t="str">
        <f>第3週!I7</f>
        <v>什錦炒飯(炒)</v>
      </c>
      <c r="E10" s="653"/>
      <c r="F10" s="654" t="str">
        <f>第3週!I18</f>
        <v>香菇肉羹湯</v>
      </c>
      <c r="G10" s="655"/>
      <c r="H10" s="420" t="s">
        <v>217</v>
      </c>
      <c r="I10" s="212">
        <f>第3週!K31</f>
        <v>4</v>
      </c>
      <c r="J10" s="212">
        <f>第3週!K32</f>
        <v>1.2077922077922079</v>
      </c>
      <c r="K10" s="212">
        <f>第3週!K33</f>
        <v>1.48</v>
      </c>
      <c r="L10" s="212" t="str">
        <f>第3週!K36</f>
        <v>2.3</v>
      </c>
      <c r="M10" s="133">
        <v>1</v>
      </c>
      <c r="N10" s="133"/>
      <c r="O10" s="133">
        <f t="shared" si="1"/>
        <v>571.08441558441564</v>
      </c>
      <c r="P10" s="63"/>
    </row>
    <row r="11" spans="1:22" ht="33" customHeight="1">
      <c r="A11" s="419" t="s">
        <v>202</v>
      </c>
      <c r="B11" s="103" t="s">
        <v>116</v>
      </c>
      <c r="C11" s="103" t="str">
        <f>第3週!P5</f>
        <v>糙米飯</v>
      </c>
      <c r="D11" s="103" t="str">
        <f>第3週!P7</f>
        <v>三杯雞(炒)</v>
      </c>
      <c r="E11" s="103" t="str">
        <f>第3週!P12</f>
        <v>肉燥銀芽（炒）</v>
      </c>
      <c r="F11" s="103" t="str">
        <f>第3週!P18</f>
        <v>有機蔬菜</v>
      </c>
      <c r="G11" s="103" t="str">
        <f>第3週!P23</f>
        <v>黃瓜排骨湯</v>
      </c>
      <c r="H11" s="420" t="s">
        <v>234</v>
      </c>
      <c r="I11" s="212">
        <f>第3週!R31</f>
        <v>4.4857142857142858</v>
      </c>
      <c r="J11" s="212">
        <f>第3週!R32</f>
        <v>2.2799999999999998</v>
      </c>
      <c r="K11" s="212">
        <f>第3週!R33</f>
        <v>1.2999999999999998</v>
      </c>
      <c r="L11" s="212" t="str">
        <f>第3週!R36</f>
        <v>2.4</v>
      </c>
      <c r="M11" s="70"/>
      <c r="N11" s="70"/>
      <c r="O11" s="133">
        <f>第3週!R37</f>
        <v>625.5</v>
      </c>
    </row>
    <row r="12" spans="1:22" ht="33" customHeight="1">
      <c r="A12" s="419" t="s">
        <v>145</v>
      </c>
      <c r="B12" s="103" t="s">
        <v>112</v>
      </c>
      <c r="C12" s="103" t="str">
        <f>第3週!W5</f>
        <v>白米飯</v>
      </c>
      <c r="D12" s="103" t="str">
        <f>第3週!W7</f>
        <v>壽喜燒肉片(煮)</v>
      </c>
      <c r="E12" s="71" t="str">
        <f>第3週!W12</f>
        <v>肉燥銀芽（炒）</v>
      </c>
      <c r="F12" s="103" t="str">
        <f>第3週!W18</f>
        <v>有機蔬菜</v>
      </c>
      <c r="G12" s="103" t="str">
        <f>第3週!W23</f>
        <v>蘿蔔玉米湯</v>
      </c>
      <c r="H12" s="420" t="s">
        <v>65</v>
      </c>
      <c r="I12" s="212">
        <f>第3週!Y31</f>
        <v>4.117647058823529</v>
      </c>
      <c r="J12" s="212">
        <f>第3週!Y32</f>
        <v>2.8571428571428572</v>
      </c>
      <c r="K12" s="212">
        <f>第3週!Y33</f>
        <v>1.5999999999999999</v>
      </c>
      <c r="L12" s="212">
        <v>2.5</v>
      </c>
      <c r="M12" s="133">
        <v>1</v>
      </c>
      <c r="N12" s="133"/>
      <c r="O12" s="133">
        <f t="shared" si="1"/>
        <v>715.02100840336129</v>
      </c>
    </row>
    <row r="13" spans="1:22" s="18" customFormat="1" ht="33" customHeight="1" thickBot="1">
      <c r="A13" s="504" t="s">
        <v>146</v>
      </c>
      <c r="B13" s="67" t="s">
        <v>113</v>
      </c>
      <c r="C13" s="67" t="str">
        <f>第1週!AD5</f>
        <v>糙米飯</v>
      </c>
      <c r="D13" s="67" t="str">
        <f>第3週!AD7</f>
        <v>鹹酥雞(炸)</v>
      </c>
      <c r="E13" s="67" t="str">
        <f>第3週!AD12</f>
        <v>魚香茄子(煮)</v>
      </c>
      <c r="F13" s="67" t="str">
        <f>第3週!AD18</f>
        <v>有機青菜</v>
      </c>
      <c r="G13" s="506" t="str">
        <f>第3週!AD23</f>
        <v>冬瓜雞肉湯</v>
      </c>
      <c r="H13" s="505"/>
      <c r="I13" s="214">
        <f>第3週!AF31</f>
        <v>4</v>
      </c>
      <c r="J13" s="214">
        <f>第3週!AF32</f>
        <v>2.5214285714285714</v>
      </c>
      <c r="K13" s="214">
        <f>第3週!AF33</f>
        <v>1.6</v>
      </c>
      <c r="L13" s="215">
        <v>2.5</v>
      </c>
      <c r="M13" s="68"/>
      <c r="N13" s="68"/>
      <c r="O13" s="418">
        <f t="shared" si="1"/>
        <v>621.60714285714289</v>
      </c>
      <c r="P13" s="1"/>
      <c r="Q13" s="19"/>
      <c r="R13" s="19"/>
      <c r="S13" s="19"/>
      <c r="T13" s="41"/>
      <c r="U13" s="19"/>
      <c r="V13" s="19"/>
    </row>
    <row r="14" spans="1:22" s="19" customFormat="1" ht="33" customHeight="1" thickTop="1">
      <c r="A14" s="501" t="s">
        <v>203</v>
      </c>
      <c r="B14" s="66" t="s">
        <v>68</v>
      </c>
      <c r="C14" s="66" t="str">
        <f>第4週!B5</f>
        <v>糙米飯</v>
      </c>
      <c r="D14" s="66" t="str">
        <f>第4週!B7</f>
        <v>咖哩豬肉(燴)</v>
      </c>
      <c r="E14" s="66" t="str">
        <f>第4週!B12</f>
        <v>麻婆豆腐(煮)</v>
      </c>
      <c r="F14" s="66" t="str">
        <f>第4週!B17</f>
        <v>有機蔬菜</v>
      </c>
      <c r="G14" s="66" t="str">
        <f>第4週!B22</f>
        <v>蘿蔔豆皮湯</v>
      </c>
      <c r="H14" s="502"/>
      <c r="I14" s="213">
        <f>第4週!D30</f>
        <v>4.333333333333333</v>
      </c>
      <c r="J14" s="213">
        <f>第4週!D31</f>
        <v>2.7266666666666666</v>
      </c>
      <c r="K14" s="213">
        <f>第4週!D32</f>
        <v>1.1499999999999999</v>
      </c>
      <c r="L14" s="213">
        <v>2.5</v>
      </c>
      <c r="M14" s="503"/>
      <c r="N14" s="503"/>
      <c r="O14" s="503">
        <f t="shared" si="1"/>
        <v>649.08333333333326</v>
      </c>
      <c r="P14" s="59"/>
    </row>
    <row r="15" spans="1:22" s="19" customFormat="1" ht="33" customHeight="1">
      <c r="A15" s="419" t="s">
        <v>204</v>
      </c>
      <c r="B15" s="103" t="s">
        <v>115</v>
      </c>
      <c r="C15" s="71" t="str">
        <f>第4週!I5</f>
        <v>米粉</v>
      </c>
      <c r="D15" s="652" t="str">
        <f>第4週!I7</f>
        <v>米粉羹</v>
      </c>
      <c r="E15" s="653"/>
      <c r="F15" s="654" t="str">
        <f>第4週!I18</f>
        <v>奶黃包(蒸)</v>
      </c>
      <c r="G15" s="655"/>
      <c r="H15" s="420" t="s">
        <v>217</v>
      </c>
      <c r="I15" s="212">
        <f>第4週!K30</f>
        <v>4.833333333333333</v>
      </c>
      <c r="J15" s="212">
        <f>第4週!K31</f>
        <v>2.5324675324675323</v>
      </c>
      <c r="K15" s="212">
        <f>第4週!K32</f>
        <v>1.5499999999999998</v>
      </c>
      <c r="L15" s="212">
        <v>2.5</v>
      </c>
      <c r="M15" s="70">
        <v>1</v>
      </c>
      <c r="N15" s="70"/>
      <c r="O15" s="133">
        <f t="shared" si="1"/>
        <v>739.51839826839819</v>
      </c>
      <c r="P15" s="25"/>
    </row>
    <row r="16" spans="1:22" s="20" customFormat="1" ht="33" customHeight="1">
      <c r="A16" s="419" t="s">
        <v>205</v>
      </c>
      <c r="B16" s="103" t="s">
        <v>116</v>
      </c>
      <c r="C16" s="71" t="str">
        <f>第4週!P5</f>
        <v>糙米飯</v>
      </c>
      <c r="D16" s="103" t="str">
        <f>第4週!P7</f>
        <v>豆豉魚丁(炒)</v>
      </c>
      <c r="E16" s="103" t="str">
        <f>第4週!P12</f>
        <v>關東煮(煮)</v>
      </c>
      <c r="F16" s="103" t="str">
        <f>第4週!P17</f>
        <v>有機蔬菜</v>
      </c>
      <c r="G16" s="103" t="str">
        <f>第4週!P22</f>
        <v>海芽蛋花湯</v>
      </c>
      <c r="H16" s="420"/>
      <c r="I16" s="212">
        <f>第4週!R30</f>
        <v>4.5084033613445378</v>
      </c>
      <c r="J16" s="212">
        <f>第4週!R31</f>
        <v>2.361038961038961</v>
      </c>
      <c r="K16" s="212">
        <f>第4週!R32</f>
        <v>1.68</v>
      </c>
      <c r="L16" s="212">
        <v>2.5</v>
      </c>
      <c r="M16" s="199"/>
      <c r="N16" s="199"/>
      <c r="O16" s="133">
        <f t="shared" si="1"/>
        <v>647.16615737203972</v>
      </c>
      <c r="P16" s="61"/>
      <c r="Q16" s="106"/>
      <c r="R16" s="106"/>
    </row>
    <row r="17" spans="1:36" s="22" customFormat="1" ht="33" customHeight="1">
      <c r="A17" s="419" t="s">
        <v>147</v>
      </c>
      <c r="B17" s="103" t="s">
        <v>112</v>
      </c>
      <c r="C17" s="103" t="str">
        <f>第4週!W5</f>
        <v>白米飯</v>
      </c>
      <c r="D17" s="103" t="str">
        <f>第4週!W7</f>
        <v>泰式檸檬雞(煮)</v>
      </c>
      <c r="E17" s="103" t="str">
        <f>第4週!W12</f>
        <v>木須炒蛋(炒)</v>
      </c>
      <c r="F17" s="103" t="str">
        <f>第4週!W17</f>
        <v>有機蔬菜</v>
      </c>
      <c r="G17" s="103" t="str">
        <f>第4週!W22</f>
        <v>玉米排骨湯</v>
      </c>
      <c r="H17" s="420" t="s">
        <v>65</v>
      </c>
      <c r="I17" s="212">
        <f>第4週!Y30</f>
        <v>4.1764705882352944</v>
      </c>
      <c r="J17" s="212">
        <f>第4週!Y31</f>
        <v>2.7681818181818181</v>
      </c>
      <c r="K17" s="212">
        <f>第4週!Y32</f>
        <v>1.76</v>
      </c>
      <c r="L17" s="212">
        <v>2.5</v>
      </c>
      <c r="M17" s="133">
        <v>1</v>
      </c>
      <c r="N17" s="133"/>
      <c r="O17" s="133">
        <f t="shared" si="1"/>
        <v>716.46657754010698</v>
      </c>
      <c r="P17" s="107"/>
    </row>
    <row r="18" spans="1:36" s="22" customFormat="1" ht="33" customHeight="1" thickBot="1">
      <c r="A18" s="504" t="s">
        <v>148</v>
      </c>
      <c r="B18" s="67" t="s">
        <v>106</v>
      </c>
      <c r="C18" s="67" t="str">
        <f>第4週!AD5</f>
        <v>糙米飯</v>
      </c>
      <c r="D18" s="67" t="str">
        <f>第4週!AD7</f>
        <v>香酥雞翅(炸)</v>
      </c>
      <c r="E18" s="67" t="str">
        <f>第4週!AD12</f>
        <v>芹菜豆乾(炒)</v>
      </c>
      <c r="F18" s="67" t="str">
        <f>第4週!AD17</f>
        <v>有機蔬菜</v>
      </c>
      <c r="G18" s="67" t="str">
        <f>第4週!AD22</f>
        <v>綠豆湯</v>
      </c>
      <c r="H18" s="505"/>
      <c r="I18" s="214">
        <f>第4週!AF30</f>
        <v>5</v>
      </c>
      <c r="J18" s="214">
        <f>第4週!AF31</f>
        <v>3.1142857142857139</v>
      </c>
      <c r="K18" s="214">
        <f>第4週!AF32</f>
        <v>1.1499999999999999</v>
      </c>
      <c r="L18" s="214">
        <v>2.5</v>
      </c>
      <c r="M18" s="418"/>
      <c r="N18" s="418"/>
      <c r="O18" s="418">
        <f>第4週!AF36</f>
        <v>0</v>
      </c>
      <c r="P18" s="107"/>
    </row>
    <row r="19" spans="1:36" s="22" customFormat="1" ht="33" customHeight="1" thickTop="1">
      <c r="A19" s="501" t="s">
        <v>206</v>
      </c>
      <c r="B19" s="66" t="s">
        <v>67</v>
      </c>
      <c r="C19" s="72" t="str">
        <f>第5週!I5</f>
        <v>白米飯</v>
      </c>
      <c r="D19" s="656" t="str">
        <f>第5週!I7</f>
        <v>什錦海鮮湯飯</v>
      </c>
      <c r="E19" s="657"/>
      <c r="F19" s="656" t="str">
        <f>第5週!I17</f>
        <v>滷蛋</v>
      </c>
      <c r="G19" s="657"/>
      <c r="H19" s="420" t="s">
        <v>217</v>
      </c>
      <c r="I19" s="213">
        <f>第5週!K30</f>
        <v>4</v>
      </c>
      <c r="J19" s="213">
        <f>第5週!K31</f>
        <v>2.2000000000000002</v>
      </c>
      <c r="K19" s="213">
        <f>第5週!K32</f>
        <v>1.2599999999999998</v>
      </c>
      <c r="L19" s="213" t="str">
        <f>第5週!K35</f>
        <v>2.5</v>
      </c>
      <c r="M19" s="83">
        <v>1</v>
      </c>
      <c r="N19" s="83"/>
      <c r="O19" s="503">
        <f t="shared" si="1"/>
        <v>649</v>
      </c>
      <c r="P19" s="107"/>
    </row>
    <row r="20" spans="1:36" s="22" customFormat="1" ht="33" customHeight="1">
      <c r="A20" s="419" t="s">
        <v>170</v>
      </c>
      <c r="B20" s="103" t="s">
        <v>116</v>
      </c>
      <c r="C20" s="71" t="str">
        <f>第5週!P5</f>
        <v>糙米飯</v>
      </c>
      <c r="D20" s="71" t="str">
        <f>第5週!P7</f>
        <v>羅宋燒雞(煮)</v>
      </c>
      <c r="E20" s="71" t="str">
        <f>第5週!P12</f>
        <v>白菜肉絲(炒)</v>
      </c>
      <c r="F20" s="71" t="str">
        <f>第5週!P17</f>
        <v>有機蔬菜</v>
      </c>
      <c r="G20" s="103" t="str">
        <f>第5週!P22</f>
        <v>甜薯蛋花湯</v>
      </c>
      <c r="H20" s="420"/>
      <c r="I20" s="212">
        <f>第5週!R30</f>
        <v>4.4722222222222223</v>
      </c>
      <c r="J20" s="212">
        <f>第5週!R31</f>
        <v>2.57012987012987</v>
      </c>
      <c r="K20" s="212">
        <f>第5週!R32</f>
        <v>1.5</v>
      </c>
      <c r="L20" s="212" t="str">
        <f>第5週!R35</f>
        <v>2.5</v>
      </c>
      <c r="M20" s="70"/>
      <c r="N20" s="70"/>
      <c r="O20" s="133">
        <f t="shared" si="1"/>
        <v>655.81529581529583</v>
      </c>
      <c r="P20" s="107"/>
    </row>
    <row r="21" spans="1:36" s="22" customFormat="1" ht="33" customHeight="1">
      <c r="A21" s="419" t="s">
        <v>150</v>
      </c>
      <c r="B21" s="103" t="s">
        <v>112</v>
      </c>
      <c r="C21" s="71" t="str">
        <f>第5週!W5</f>
        <v>白米飯</v>
      </c>
      <c r="D21" s="71" t="str">
        <f>第5週!W7</f>
        <v>韓式泡菜鍋(煮)</v>
      </c>
      <c r="E21" s="71" t="str">
        <f>第5週!W12</f>
        <v>玉米炒蛋(炒)</v>
      </c>
      <c r="F21" s="71" t="str">
        <f>第5週!W17</f>
        <v>有機蔬菜</v>
      </c>
      <c r="G21" s="103" t="str">
        <f>第5週!W22</f>
        <v>黃瓜雞肉湯</v>
      </c>
      <c r="H21" s="420" t="s">
        <v>65</v>
      </c>
      <c r="I21" s="212">
        <f>第5週!Y30</f>
        <v>5.0686274509803919</v>
      </c>
      <c r="J21" s="212">
        <f>第5週!Y31</f>
        <v>2.72012987012987</v>
      </c>
      <c r="K21" s="212">
        <f>第5週!Y32</f>
        <v>1.5</v>
      </c>
      <c r="L21" s="212" t="str">
        <f>第5週!Y35</f>
        <v>2.5</v>
      </c>
      <c r="M21" s="70">
        <v>1</v>
      </c>
      <c r="N21" s="70"/>
      <c r="O21" s="133">
        <f t="shared" si="1"/>
        <v>768.81366182836769</v>
      </c>
      <c r="P21" s="107"/>
    </row>
    <row r="22" spans="1:36" s="22" customFormat="1" ht="33" customHeight="1">
      <c r="A22" s="419" t="s">
        <v>149</v>
      </c>
      <c r="B22" s="103" t="s">
        <v>106</v>
      </c>
      <c r="C22" s="71" t="str">
        <f>第5週!AD5</f>
        <v>糙米飯</v>
      </c>
      <c r="D22" s="71" t="str">
        <f>第5週!AD7</f>
        <v>蜜汁雞腿</v>
      </c>
      <c r="E22" s="71" t="str">
        <f>第5週!AD12</f>
        <v>玉米炒蛋(炒)</v>
      </c>
      <c r="F22" s="71" t="str">
        <f>第5週!AD17</f>
        <v>有機蔬菜</v>
      </c>
      <c r="G22" s="71" t="str">
        <f>第5週!AD22</f>
        <v>海芽肉絲湯</v>
      </c>
      <c r="H22" s="420"/>
      <c r="I22" s="212">
        <f>第5週!AF30</f>
        <v>4.2352941176470589</v>
      </c>
      <c r="J22" s="212">
        <f>第5週!AF31</f>
        <v>4.441558441558441</v>
      </c>
      <c r="K22" s="212">
        <f>第5週!AF32</f>
        <v>0.95</v>
      </c>
      <c r="L22" s="212">
        <v>2.5</v>
      </c>
      <c r="M22" s="70">
        <v>1</v>
      </c>
      <c r="N22" s="70"/>
      <c r="O22" s="133">
        <f>第5週!AF36</f>
        <v>825.8374713521772</v>
      </c>
      <c r="P22" s="107"/>
    </row>
    <row r="23" spans="1:36" s="34" customFormat="1" ht="25.5">
      <c r="A23" s="42" t="s">
        <v>75</v>
      </c>
      <c r="B23" s="35"/>
      <c r="C23" s="35"/>
      <c r="D23" s="42" t="s">
        <v>22</v>
      </c>
      <c r="E23" s="35"/>
      <c r="F23" s="35"/>
      <c r="G23" s="42" t="s">
        <v>19</v>
      </c>
      <c r="H23" s="35" t="s">
        <v>18</v>
      </c>
      <c r="I23" s="35"/>
      <c r="J23" s="35"/>
      <c r="K23" s="42" t="s">
        <v>24</v>
      </c>
      <c r="L23" s="35"/>
      <c r="M23" s="35"/>
      <c r="N23" s="35"/>
      <c r="O23" s="35"/>
      <c r="P23" s="35"/>
      <c r="W23" s="35"/>
      <c r="X23" s="35"/>
      <c r="Y23" s="22"/>
      <c r="Z23" s="88"/>
      <c r="AA23" s="88"/>
      <c r="AB23" s="349"/>
      <c r="AC23" s="35"/>
      <c r="AG23" s="139"/>
      <c r="AH23" s="4"/>
      <c r="AI23" s="4"/>
      <c r="AJ23" s="4"/>
    </row>
    <row r="24" spans="1:36" s="36" customFormat="1" ht="19.5">
      <c r="A24" s="649" t="s">
        <v>21</v>
      </c>
      <c r="B24" s="649"/>
      <c r="C24" s="649"/>
      <c r="D24" s="649"/>
      <c r="E24" s="649"/>
      <c r="F24" s="649"/>
      <c r="G24" s="649"/>
      <c r="H24" s="649"/>
      <c r="I24" s="40"/>
      <c r="J24" s="57"/>
      <c r="K24" s="57"/>
      <c r="L24" s="57"/>
      <c r="M24" s="57"/>
      <c r="N24" s="57"/>
      <c r="O24" s="57"/>
      <c r="P24" s="54"/>
      <c r="W24" s="54"/>
      <c r="X24" s="54"/>
      <c r="Y24" s="54"/>
      <c r="Z24" s="125"/>
      <c r="AA24" s="141"/>
      <c r="AB24" s="130"/>
      <c r="AC24" s="130"/>
      <c r="AD24" s="138"/>
      <c r="AE24" s="88"/>
      <c r="AF24" s="88"/>
      <c r="AG24" s="139"/>
      <c r="AH24" s="4"/>
      <c r="AI24" s="4"/>
      <c r="AJ24" s="4"/>
    </row>
    <row r="25" spans="1:36" s="38" customFormat="1" ht="19.5" customHeight="1">
      <c r="A25" s="648" t="s">
        <v>12</v>
      </c>
      <c r="B25" s="648"/>
      <c r="C25" s="648"/>
      <c r="D25" s="648"/>
      <c r="E25" s="648"/>
      <c r="F25" s="648"/>
      <c r="G25" s="648"/>
      <c r="H25" s="648"/>
      <c r="I25" s="648"/>
      <c r="J25" s="648"/>
      <c r="K25" s="648"/>
      <c r="L25" s="648"/>
      <c r="M25" s="648"/>
      <c r="N25" s="648"/>
      <c r="O25" s="648"/>
      <c r="P25" s="648"/>
      <c r="Q25" s="37"/>
      <c r="W25" s="37"/>
      <c r="X25" s="37"/>
      <c r="Y25" s="37"/>
      <c r="Z25" s="125"/>
      <c r="AA25" s="141"/>
      <c r="AB25" s="130"/>
      <c r="AC25" s="130"/>
      <c r="AD25" s="138"/>
      <c r="AE25" s="55"/>
      <c r="AF25" s="97"/>
      <c r="AG25" s="139"/>
      <c r="AH25" s="4"/>
      <c r="AI25" s="4"/>
      <c r="AJ25" s="4"/>
    </row>
    <row r="26" spans="1:36" s="38" customFormat="1" ht="19.5">
      <c r="A26" s="58" t="s">
        <v>11</v>
      </c>
      <c r="B26" s="58"/>
      <c r="C26" s="58"/>
      <c r="D26" s="37"/>
      <c r="E26" s="40"/>
      <c r="F26" s="40"/>
      <c r="G26" s="40"/>
      <c r="H26" s="58"/>
      <c r="I26" s="39"/>
      <c r="J26" s="40"/>
      <c r="K26" s="40"/>
      <c r="L26" s="40"/>
      <c r="M26" s="40"/>
      <c r="N26" s="40"/>
      <c r="O26" s="41"/>
      <c r="P26" s="37"/>
      <c r="Q26" s="37"/>
      <c r="Z26" s="125"/>
      <c r="AA26" s="125"/>
      <c r="AB26" s="99"/>
      <c r="AC26" s="140"/>
      <c r="AD26" s="140"/>
      <c r="AE26" s="125"/>
      <c r="AF26" s="139"/>
      <c r="AG26" s="139"/>
      <c r="AH26" s="4"/>
      <c r="AI26" s="4"/>
      <c r="AJ26" s="4"/>
    </row>
    <row r="27" spans="1:36" s="145" customFormat="1" ht="33" customHeight="1">
      <c r="A27" s="144"/>
      <c r="B27" s="42"/>
      <c r="C27" s="42"/>
      <c r="D27" s="42"/>
      <c r="E27" s="42"/>
      <c r="F27" s="42"/>
      <c r="G27" s="42"/>
      <c r="I27" s="41"/>
      <c r="J27" s="146"/>
      <c r="K27" s="146"/>
      <c r="L27" s="146"/>
      <c r="M27" s="147"/>
      <c r="N27" s="147"/>
      <c r="O27" s="41"/>
    </row>
    <row r="28" spans="1:36" s="22" customFormat="1">
      <c r="A28" s="29"/>
      <c r="B28" s="21"/>
      <c r="C28" s="16"/>
      <c r="D28" s="16"/>
      <c r="E28" s="21"/>
      <c r="F28" s="21"/>
      <c r="G28" s="21"/>
      <c r="H28" s="21"/>
      <c r="I28" s="137"/>
      <c r="J28" s="43"/>
      <c r="K28" s="43"/>
      <c r="L28" s="43"/>
      <c r="M28" s="43"/>
      <c r="N28" s="43"/>
      <c r="O28" s="43"/>
      <c r="P28" s="107"/>
    </row>
    <row r="29" spans="1:36" s="22" customFormat="1" ht="25.5">
      <c r="A29" s="29"/>
      <c r="B29" s="21"/>
      <c r="C29" s="42"/>
      <c r="D29" s="89"/>
      <c r="E29" s="42"/>
      <c r="F29" s="42"/>
      <c r="G29" s="42"/>
      <c r="H29" s="42"/>
      <c r="I29" s="137"/>
      <c r="J29" s="40"/>
      <c r="K29" s="21"/>
      <c r="L29" s="21"/>
      <c r="M29" s="40"/>
      <c r="N29" s="40"/>
      <c r="O29" s="25"/>
      <c r="P29" s="25"/>
    </row>
    <row r="30" spans="1:36" s="22" customFormat="1">
      <c r="A30" s="29"/>
      <c r="B30" s="21"/>
      <c r="C30" s="16"/>
      <c r="D30" s="16"/>
      <c r="E30" s="21"/>
      <c r="F30" s="21"/>
      <c r="G30" s="21"/>
      <c r="H30" s="21"/>
      <c r="I30" s="43"/>
      <c r="J30" s="43"/>
      <c r="K30" s="43"/>
      <c r="L30" s="43"/>
      <c r="M30" s="43"/>
      <c r="N30" s="43"/>
      <c r="O30" s="43"/>
      <c r="P30" s="107"/>
    </row>
    <row r="31" spans="1:36" s="19" customFormat="1" ht="24.6" customHeight="1">
      <c r="A31" s="28"/>
      <c r="B31" s="15"/>
      <c r="C31" s="31"/>
      <c r="D31" s="42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Q31" s="31"/>
      <c r="R31" s="31"/>
      <c r="S31" s="31"/>
      <c r="T31" s="31"/>
      <c r="U31" s="31"/>
    </row>
    <row r="32" spans="1:36" s="19" customFormat="1" ht="22.5" customHeight="1">
      <c r="A32" s="28"/>
      <c r="B32" s="15"/>
      <c r="C32" s="31"/>
      <c r="D32" s="31"/>
      <c r="E32" s="75"/>
      <c r="F32" s="31"/>
      <c r="G32" s="31"/>
      <c r="H32" s="31"/>
      <c r="I32" s="31"/>
      <c r="J32" s="31"/>
      <c r="K32" s="31"/>
      <c r="L32" s="31"/>
      <c r="M32" s="31"/>
      <c r="N32" s="31"/>
      <c r="O32" s="31"/>
    </row>
    <row r="33" spans="1:18" s="19" customFormat="1" ht="21.75" customHeight="1">
      <c r="A33" s="28"/>
      <c r="B33" s="15"/>
      <c r="C33" s="60"/>
      <c r="D33" s="60"/>
      <c r="E33" s="76"/>
      <c r="F33" s="60"/>
      <c r="G33" s="60"/>
      <c r="I33" s="21"/>
      <c r="J33" s="21"/>
      <c r="K33" s="21"/>
      <c r="L33" s="21"/>
      <c r="M33" s="21"/>
      <c r="N33" s="21"/>
      <c r="O33" s="25"/>
    </row>
    <row r="34" spans="1:18" s="19" customFormat="1" ht="24.6" customHeight="1">
      <c r="A34" s="28"/>
      <c r="B34" s="15"/>
      <c r="C34" s="21"/>
      <c r="D34" s="21"/>
      <c r="E34" s="74"/>
      <c r="F34" s="21"/>
      <c r="G34" s="21"/>
      <c r="I34" s="21"/>
      <c r="J34" s="21"/>
      <c r="K34" s="21"/>
      <c r="L34" s="21"/>
      <c r="M34" s="21"/>
      <c r="N34" s="21"/>
      <c r="O34" s="25"/>
    </row>
    <row r="35" spans="1:18" s="18" customFormat="1" ht="24.6" customHeight="1">
      <c r="A35" s="28"/>
      <c r="E35" s="62"/>
      <c r="Q35" s="19"/>
      <c r="R35" s="19"/>
    </row>
    <row r="36" spans="1:18" s="18" customFormat="1" ht="24.6" customHeight="1">
      <c r="A36" s="28"/>
      <c r="E36" s="62"/>
      <c r="Q36" s="19"/>
      <c r="R36" s="19"/>
    </row>
    <row r="37" spans="1:18" s="18" customFormat="1" ht="24.6" customHeight="1">
      <c r="A37" s="28"/>
      <c r="B37" s="15"/>
      <c r="C37" s="14"/>
      <c r="D37" s="14"/>
      <c r="E37" s="77"/>
      <c r="F37" s="14"/>
      <c r="G37" s="14"/>
      <c r="H37" s="19"/>
      <c r="I37" s="21"/>
      <c r="J37" s="21"/>
      <c r="K37" s="21"/>
      <c r="L37" s="21"/>
      <c r="M37" s="21"/>
      <c r="N37" s="21"/>
      <c r="O37" s="25"/>
      <c r="Q37" s="19"/>
      <c r="R37" s="19"/>
    </row>
    <row r="38" spans="1:18" ht="16.5" customHeight="1">
      <c r="A38" s="29"/>
      <c r="B38" s="19"/>
      <c r="C38" s="16"/>
      <c r="D38" s="16"/>
      <c r="E38" s="74"/>
      <c r="F38" s="21"/>
      <c r="G38" s="21"/>
      <c r="H38" s="20"/>
      <c r="I38" s="21"/>
      <c r="J38" s="21"/>
      <c r="K38" s="21"/>
      <c r="L38" s="21"/>
      <c r="M38" s="21"/>
      <c r="N38" s="21"/>
      <c r="O38" s="25"/>
      <c r="Q38" s="22"/>
      <c r="R38" s="22"/>
    </row>
    <row r="42" spans="1:18" s="18" customFormat="1" ht="33.75" customHeight="1">
      <c r="A42" s="27"/>
      <c r="C42" s="27"/>
      <c r="D42" s="27"/>
      <c r="E42" s="73"/>
      <c r="F42" s="27"/>
      <c r="G42" s="27"/>
      <c r="I42" s="27"/>
      <c r="J42" s="27"/>
      <c r="K42" s="27"/>
      <c r="L42" s="27"/>
      <c r="M42" s="27"/>
      <c r="N42" s="27"/>
      <c r="O42" s="27"/>
    </row>
  </sheetData>
  <mergeCells count="10">
    <mergeCell ref="A25:P25"/>
    <mergeCell ref="A24:H24"/>
    <mergeCell ref="A1:O1"/>
    <mergeCell ref="D2:F2"/>
    <mergeCell ref="D15:E15"/>
    <mergeCell ref="F15:G15"/>
    <mergeCell ref="D19:E19"/>
    <mergeCell ref="F19:G19"/>
    <mergeCell ref="D10:E10"/>
    <mergeCell ref="F10:G10"/>
  </mergeCells>
  <phoneticPr fontId="1" type="noConversion"/>
  <printOptions horizontalCentered="1" verticalCentered="1"/>
  <pageMargins left="0" right="0" top="0" bottom="0" header="0" footer="0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66"/>
  <sheetViews>
    <sheetView zoomScale="80" zoomScaleNormal="80" workbookViewId="0">
      <selection activeCell="AE23" sqref="AE23"/>
    </sheetView>
  </sheetViews>
  <sheetFormatPr defaultColWidth="8.875" defaultRowHeight="16.5"/>
  <cols>
    <col min="1" max="1" width="8.875" style="4"/>
    <col min="2" max="2" width="9.625" style="4" customWidth="1"/>
    <col min="3" max="3" width="10.625" style="4" customWidth="1"/>
    <col min="4" max="4" width="8.375" style="4" customWidth="1"/>
    <col min="5" max="7" width="5.625" style="4" hidden="1" customWidth="1"/>
    <col min="8" max="8" width="5.625" style="265" customWidth="1"/>
    <col min="9" max="9" width="9.625" style="4" customWidth="1"/>
    <col min="10" max="10" width="10.625" style="5" customWidth="1"/>
    <col min="11" max="11" width="8.375" style="4" customWidth="1"/>
    <col min="12" max="14" width="5.625" style="4" hidden="1" customWidth="1"/>
    <col min="15" max="15" width="5.625" style="265" customWidth="1"/>
    <col min="16" max="16" width="9.625" style="4" customWidth="1"/>
    <col min="17" max="17" width="10.625" style="5" customWidth="1"/>
    <col min="18" max="18" width="8.375" style="4" customWidth="1"/>
    <col min="19" max="21" width="5.625" style="4" hidden="1" customWidth="1"/>
    <col min="22" max="22" width="5.625" style="312" customWidth="1"/>
    <col min="23" max="23" width="9.625" style="4" customWidth="1"/>
    <col min="24" max="24" width="10.625" style="4" customWidth="1"/>
    <col min="25" max="25" width="8.375" style="4" customWidth="1"/>
    <col min="26" max="28" width="5.625" style="4" hidden="1" customWidth="1"/>
    <col min="29" max="29" width="5.625" style="312" customWidth="1"/>
    <col min="30" max="30" width="9.625" style="4" customWidth="1"/>
    <col min="31" max="31" width="10.625" style="4" customWidth="1"/>
    <col min="32" max="32" width="8.375" style="4" customWidth="1"/>
    <col min="33" max="35" width="5.625" style="4" hidden="1" customWidth="1"/>
    <col min="36" max="36" width="5.875" style="265" customWidth="1"/>
    <col min="37" max="16384" width="8.875" style="4"/>
  </cols>
  <sheetData>
    <row r="1" spans="1:62" ht="21" customHeight="1">
      <c r="A1" s="664" t="s">
        <v>241</v>
      </c>
      <c r="B1" s="664"/>
      <c r="C1" s="664"/>
      <c r="D1" s="664"/>
      <c r="E1" s="664"/>
      <c r="F1" s="664"/>
      <c r="G1" s="664"/>
      <c r="H1" s="664"/>
      <c r="I1" s="664"/>
      <c r="J1" s="664"/>
      <c r="K1" s="664"/>
      <c r="L1" s="664"/>
      <c r="M1" s="664"/>
      <c r="N1" s="664"/>
      <c r="O1" s="664"/>
      <c r="P1" s="664"/>
      <c r="Q1" s="664"/>
      <c r="R1" s="664"/>
      <c r="S1" s="664"/>
      <c r="T1" s="664"/>
      <c r="U1" s="664"/>
      <c r="V1" s="664"/>
      <c r="W1" s="664"/>
      <c r="X1" s="664"/>
      <c r="Y1" s="664"/>
      <c r="Z1" s="664"/>
      <c r="AA1" s="664"/>
      <c r="AB1" s="664"/>
      <c r="AC1" s="664"/>
      <c r="AD1" s="664"/>
      <c r="AE1" s="664"/>
      <c r="AF1" s="664"/>
      <c r="AG1" s="664"/>
      <c r="AH1" s="664"/>
      <c r="AI1" s="664"/>
      <c r="AJ1" s="664"/>
      <c r="AK1" s="148"/>
      <c r="AL1" s="148"/>
      <c r="AM1" s="148"/>
      <c r="AN1" s="148"/>
      <c r="AR1" s="453"/>
      <c r="AS1" s="453"/>
      <c r="AT1" s="453"/>
      <c r="AU1" s="453"/>
      <c r="AV1" s="453"/>
      <c r="AW1" s="453"/>
      <c r="AX1" s="453"/>
      <c r="AY1" s="453"/>
      <c r="AZ1" s="453"/>
      <c r="BA1" s="453"/>
      <c r="BB1" s="453"/>
      <c r="BC1" s="453"/>
      <c r="BD1" s="453"/>
      <c r="BE1" s="453"/>
      <c r="BF1" s="453"/>
      <c r="BG1" s="453"/>
      <c r="BH1" s="453"/>
      <c r="BI1" s="453"/>
      <c r="BJ1" s="453"/>
    </row>
    <row r="2" spans="1:62" ht="21" customHeight="1" thickBot="1">
      <c r="A2" s="149" t="s">
        <v>370</v>
      </c>
      <c r="B2" s="9"/>
      <c r="C2" s="9"/>
      <c r="I2" s="9"/>
      <c r="J2" s="9"/>
      <c r="K2" s="9"/>
      <c r="O2" s="280"/>
      <c r="P2" s="9"/>
      <c r="Q2" s="9"/>
      <c r="R2" s="9"/>
      <c r="S2" s="4" t="s">
        <v>93</v>
      </c>
      <c r="V2" s="294"/>
      <c r="W2" s="665" t="s">
        <v>6</v>
      </c>
      <c r="X2" s="666"/>
      <c r="Y2" s="666"/>
      <c r="AC2" s="294"/>
      <c r="AD2" s="665" t="s">
        <v>8</v>
      </c>
      <c r="AE2" s="665"/>
      <c r="AF2" s="665"/>
      <c r="AJ2" s="280"/>
      <c r="AK2" s="150"/>
      <c r="AL2" s="151"/>
      <c r="AM2" s="152"/>
      <c r="AN2" s="150"/>
      <c r="AO2" s="3"/>
      <c r="AP2" s="150"/>
      <c r="AQ2" s="150"/>
      <c r="AR2" s="150"/>
      <c r="AS2" s="453"/>
      <c r="AT2" s="453"/>
      <c r="AU2" s="453"/>
      <c r="AV2" s="453"/>
      <c r="AW2" s="453"/>
      <c r="AX2" s="453"/>
      <c r="AY2" s="453"/>
      <c r="AZ2" s="453"/>
      <c r="BA2" s="453"/>
      <c r="BB2" s="453"/>
      <c r="BC2" s="453"/>
      <c r="BD2" s="453"/>
      <c r="BE2" s="453"/>
      <c r="BF2" s="453"/>
      <c r="BG2" s="453"/>
      <c r="BH2" s="453"/>
      <c r="BI2" s="453"/>
      <c r="BJ2" s="453"/>
    </row>
    <row r="3" spans="1:62" s="136" customFormat="1" ht="24" customHeight="1" thickBot="1">
      <c r="A3" s="49" t="s">
        <v>69</v>
      </c>
      <c r="B3" s="671"/>
      <c r="C3" s="672"/>
      <c r="D3" s="658"/>
      <c r="E3" s="659"/>
      <c r="F3" s="659"/>
      <c r="G3" s="659"/>
      <c r="H3" s="676"/>
      <c r="I3" s="671"/>
      <c r="J3" s="672"/>
      <c r="K3" s="658" t="s">
        <v>72</v>
      </c>
      <c r="L3" s="659"/>
      <c r="M3" s="659"/>
      <c r="N3" s="659"/>
      <c r="O3" s="659"/>
      <c r="P3" s="671"/>
      <c r="Q3" s="672"/>
      <c r="R3" s="673" t="s">
        <v>71</v>
      </c>
      <c r="S3" s="674"/>
      <c r="T3" s="674"/>
      <c r="U3" s="674"/>
      <c r="V3" s="675"/>
      <c r="W3" s="671">
        <v>45200</v>
      </c>
      <c r="X3" s="672"/>
      <c r="Y3" s="658" t="s">
        <v>168</v>
      </c>
      <c r="Z3" s="659"/>
      <c r="AA3" s="659"/>
      <c r="AB3" s="659"/>
      <c r="AC3" s="676"/>
      <c r="AD3" s="671">
        <v>45201</v>
      </c>
      <c r="AE3" s="672"/>
      <c r="AF3" s="677" t="s">
        <v>37</v>
      </c>
      <c r="AG3" s="678"/>
      <c r="AH3" s="678"/>
      <c r="AI3" s="678"/>
      <c r="AJ3" s="679"/>
      <c r="AK3" s="382"/>
      <c r="AL3" s="383"/>
      <c r="AM3" s="50"/>
      <c r="AN3" s="50"/>
      <c r="AO3" s="461"/>
      <c r="AP3" s="461"/>
      <c r="AQ3" s="461"/>
      <c r="AR3" s="464"/>
      <c r="AS3" s="464"/>
    </row>
    <row r="4" spans="1:62" s="5" customFormat="1" ht="18" customHeight="1">
      <c r="A4" s="45" t="s">
        <v>31</v>
      </c>
      <c r="B4" s="153"/>
      <c r="C4" s="47"/>
      <c r="D4" s="47"/>
      <c r="E4" s="203"/>
      <c r="F4" s="203"/>
      <c r="G4" s="203"/>
      <c r="H4" s="266"/>
      <c r="I4" s="46" t="s">
        <v>185</v>
      </c>
      <c r="J4" s="47" t="s">
        <v>38</v>
      </c>
      <c r="K4" s="47" t="s">
        <v>166</v>
      </c>
      <c r="L4" s="203" t="s">
        <v>85</v>
      </c>
      <c r="M4" s="203" t="s">
        <v>86</v>
      </c>
      <c r="N4" s="203" t="s">
        <v>87</v>
      </c>
      <c r="O4" s="281"/>
      <c r="P4" s="7" t="s">
        <v>185</v>
      </c>
      <c r="Q4" s="47" t="s">
        <v>38</v>
      </c>
      <c r="R4" s="6" t="s">
        <v>166</v>
      </c>
      <c r="S4" s="162" t="s">
        <v>85</v>
      </c>
      <c r="T4" s="162" t="s">
        <v>86</v>
      </c>
      <c r="U4" s="162" t="s">
        <v>87</v>
      </c>
      <c r="V4" s="295" t="s">
        <v>51</v>
      </c>
      <c r="W4" s="10" t="s">
        <v>185</v>
      </c>
      <c r="X4" s="47" t="s">
        <v>38</v>
      </c>
      <c r="Y4" s="11" t="s">
        <v>166</v>
      </c>
      <c r="Z4" s="162" t="s">
        <v>85</v>
      </c>
      <c r="AA4" s="162" t="s">
        <v>86</v>
      </c>
      <c r="AB4" s="162" t="s">
        <v>87</v>
      </c>
      <c r="AC4" s="295" t="s">
        <v>51</v>
      </c>
      <c r="AD4" s="7" t="s">
        <v>185</v>
      </c>
      <c r="AE4" s="47" t="s">
        <v>38</v>
      </c>
      <c r="AF4" s="6" t="s">
        <v>166</v>
      </c>
      <c r="AG4" s="162" t="s">
        <v>85</v>
      </c>
      <c r="AH4" s="162" t="s">
        <v>86</v>
      </c>
      <c r="AI4" s="162" t="s">
        <v>87</v>
      </c>
      <c r="AJ4" s="324" t="s">
        <v>51</v>
      </c>
      <c r="AL4" s="44"/>
      <c r="AM4" s="465"/>
      <c r="AN4" s="243"/>
      <c r="AO4" s="243"/>
      <c r="AP4" s="180"/>
      <c r="AQ4" s="180"/>
      <c r="AR4" s="180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</row>
    <row r="5" spans="1:62" s="155" customFormat="1" ht="18" customHeight="1">
      <c r="A5" s="667" t="s">
        <v>3</v>
      </c>
      <c r="B5" s="669"/>
      <c r="C5" s="466"/>
      <c r="D5" s="466"/>
      <c r="E5" s="78"/>
      <c r="F5" s="78"/>
      <c r="G5" s="78"/>
      <c r="H5" s="267"/>
      <c r="I5" s="682"/>
      <c r="J5" s="466"/>
      <c r="K5" s="78"/>
      <c r="L5" s="78"/>
      <c r="M5" s="78"/>
      <c r="N5" s="78"/>
      <c r="O5" s="282"/>
      <c r="P5" s="669"/>
      <c r="Q5" s="466"/>
      <c r="R5" s="466"/>
      <c r="S5" s="78"/>
      <c r="T5" s="78"/>
      <c r="U5" s="78"/>
      <c r="V5" s="296"/>
      <c r="W5" s="669" t="s">
        <v>109</v>
      </c>
      <c r="X5" s="466" t="s">
        <v>110</v>
      </c>
      <c r="Y5" s="466">
        <v>80</v>
      </c>
      <c r="Z5" s="78">
        <f>Y5/20</f>
        <v>4</v>
      </c>
      <c r="AA5" s="78"/>
      <c r="AB5" s="78"/>
      <c r="AC5" s="296"/>
      <c r="AD5" s="680" t="s">
        <v>36</v>
      </c>
      <c r="AE5" s="466" t="s">
        <v>80</v>
      </c>
      <c r="AF5" s="466">
        <v>60</v>
      </c>
      <c r="AG5" s="78">
        <f>AF5/20</f>
        <v>3</v>
      </c>
      <c r="AH5" s="78"/>
      <c r="AI5" s="78"/>
      <c r="AJ5" s="296"/>
      <c r="AL5" s="131"/>
      <c r="AM5" s="465"/>
      <c r="AN5" s="243"/>
      <c r="AO5" s="243"/>
      <c r="AP5" s="180"/>
      <c r="AQ5" s="180"/>
      <c r="AR5" s="180"/>
      <c r="AS5" s="131"/>
    </row>
    <row r="6" spans="1:62" s="155" customFormat="1" ht="18" customHeight="1">
      <c r="A6" s="668"/>
      <c r="B6" s="670"/>
      <c r="C6" s="466"/>
      <c r="D6" s="466"/>
      <c r="E6" s="78"/>
      <c r="F6" s="78"/>
      <c r="G6" s="78"/>
      <c r="H6" s="267"/>
      <c r="I6" s="669"/>
      <c r="J6" s="466"/>
      <c r="K6" s="78"/>
      <c r="L6" s="78"/>
      <c r="M6" s="78"/>
      <c r="N6" s="78"/>
      <c r="O6" s="282"/>
      <c r="P6" s="670"/>
      <c r="Q6" s="466"/>
      <c r="R6" s="466"/>
      <c r="S6" s="78"/>
      <c r="T6" s="78"/>
      <c r="U6" s="78"/>
      <c r="V6" s="296"/>
      <c r="W6" s="670"/>
      <c r="X6" s="466"/>
      <c r="Y6" s="466"/>
      <c r="Z6" s="78"/>
      <c r="AA6" s="78"/>
      <c r="AB6" s="78"/>
      <c r="AC6" s="296"/>
      <c r="AD6" s="681"/>
      <c r="AE6" s="122" t="s">
        <v>81</v>
      </c>
      <c r="AF6" s="466">
        <v>20</v>
      </c>
      <c r="AG6" s="78">
        <f>AF6/20</f>
        <v>1</v>
      </c>
      <c r="AH6" s="78"/>
      <c r="AI6" s="78"/>
      <c r="AJ6" s="296"/>
      <c r="AL6" s="490"/>
      <c r="AM6" s="461"/>
      <c r="AN6" s="130"/>
      <c r="AO6" s="180"/>
      <c r="AP6" s="443"/>
      <c r="AQ6" s="180"/>
      <c r="AR6" s="320"/>
      <c r="AS6" s="131"/>
      <c r="AT6" s="131"/>
      <c r="AU6" s="131"/>
      <c r="AV6" s="131"/>
      <c r="AW6" s="131"/>
      <c r="AX6" s="131"/>
      <c r="AY6" s="131"/>
      <c r="AZ6" s="131"/>
      <c r="BA6" s="131"/>
      <c r="BB6" s="131"/>
    </row>
    <row r="7" spans="1:62" s="155" customFormat="1" ht="18" customHeight="1">
      <c r="A7" s="667" t="s">
        <v>32</v>
      </c>
      <c r="B7" s="691"/>
      <c r="C7" s="191"/>
      <c r="D7" s="216"/>
      <c r="E7" s="78"/>
      <c r="F7" s="189"/>
      <c r="G7" s="109"/>
      <c r="H7" s="267"/>
      <c r="I7" s="694"/>
      <c r="J7" s="96"/>
      <c r="K7" s="466"/>
      <c r="L7" s="160"/>
      <c r="M7" s="109"/>
      <c r="N7" s="109"/>
      <c r="O7" s="282"/>
      <c r="P7" s="694"/>
      <c r="Q7" s="122"/>
      <c r="R7" s="122"/>
      <c r="S7" s="467"/>
      <c r="T7" s="109"/>
      <c r="U7" s="109"/>
      <c r="V7" s="296"/>
      <c r="W7" s="708" t="s">
        <v>251</v>
      </c>
      <c r="X7" s="562" t="s">
        <v>252</v>
      </c>
      <c r="Y7" s="562">
        <v>75</v>
      </c>
      <c r="Z7" s="582"/>
      <c r="AA7" s="582">
        <f>Y7*0.9/35</f>
        <v>1.9285714285714286</v>
      </c>
      <c r="AB7" s="562"/>
      <c r="AC7" s="594"/>
      <c r="AD7" s="696" t="s">
        <v>247</v>
      </c>
      <c r="AE7" s="126" t="s">
        <v>214</v>
      </c>
      <c r="AF7" s="126">
        <v>70</v>
      </c>
      <c r="AG7" s="209"/>
      <c r="AH7" s="109">
        <f>AF7/35</f>
        <v>2</v>
      </c>
      <c r="AI7" s="109"/>
      <c r="AJ7" s="384"/>
      <c r="AL7" s="490"/>
      <c r="AM7" s="695"/>
      <c r="AN7" s="695"/>
      <c r="AO7" s="695"/>
      <c r="AP7" s="695"/>
      <c r="AQ7" s="180"/>
      <c r="AR7" s="320"/>
      <c r="AS7" s="131"/>
      <c r="AT7" s="131"/>
      <c r="AU7" s="131"/>
      <c r="AV7" s="131"/>
      <c r="AW7" s="131"/>
      <c r="AX7" s="131"/>
      <c r="AY7" s="131"/>
      <c r="AZ7" s="131"/>
      <c r="BA7" s="131"/>
      <c r="BB7" s="131"/>
    </row>
    <row r="8" spans="1:62" s="155" customFormat="1" ht="18" customHeight="1">
      <c r="A8" s="667"/>
      <c r="B8" s="692"/>
      <c r="C8" s="216"/>
      <c r="D8" s="216"/>
      <c r="E8" s="466"/>
      <c r="F8" s="189"/>
      <c r="G8" s="109"/>
      <c r="H8" s="267"/>
      <c r="I8" s="694"/>
      <c r="J8" s="361"/>
      <c r="K8" s="466"/>
      <c r="L8" s="160"/>
      <c r="M8" s="102"/>
      <c r="N8" s="109"/>
      <c r="O8" s="282"/>
      <c r="P8" s="694"/>
      <c r="Q8" s="466"/>
      <c r="R8" s="363"/>
      <c r="S8" s="158"/>
      <c r="T8" s="109"/>
      <c r="U8" s="109"/>
      <c r="V8" s="296"/>
      <c r="W8" s="709"/>
      <c r="X8" s="580" t="s">
        <v>156</v>
      </c>
      <c r="Y8" s="580">
        <v>3</v>
      </c>
      <c r="Z8" s="562"/>
      <c r="AA8" s="562"/>
      <c r="AB8" s="562">
        <f t="shared" ref="AB8:AB9" si="0">Y8/100</f>
        <v>0.03</v>
      </c>
      <c r="AC8" s="594"/>
      <c r="AD8" s="697"/>
      <c r="AE8" s="126" t="s">
        <v>228</v>
      </c>
      <c r="AF8" s="126"/>
      <c r="AG8" s="209"/>
      <c r="AH8" s="109"/>
      <c r="AI8" s="109"/>
      <c r="AJ8" s="384"/>
      <c r="AL8" s="490"/>
      <c r="AM8" s="695"/>
      <c r="AN8" s="695"/>
      <c r="AO8" s="695"/>
      <c r="AP8" s="695"/>
      <c r="AQ8" s="180"/>
      <c r="AR8" s="320"/>
      <c r="AS8" s="131"/>
      <c r="AT8" s="131"/>
      <c r="AU8" s="131"/>
      <c r="AV8" s="131"/>
      <c r="AW8" s="131"/>
      <c r="AX8" s="131"/>
      <c r="AY8" s="131"/>
      <c r="AZ8" s="131"/>
      <c r="BA8" s="131"/>
      <c r="BB8" s="131"/>
    </row>
    <row r="9" spans="1:62" s="155" customFormat="1" ht="18" customHeight="1">
      <c r="A9" s="667"/>
      <c r="B9" s="692"/>
      <c r="C9" s="216"/>
      <c r="D9" s="216"/>
      <c r="E9" s="466"/>
      <c r="F9" s="189"/>
      <c r="G9" s="109"/>
      <c r="H9" s="267"/>
      <c r="I9" s="694"/>
      <c r="J9" s="123"/>
      <c r="K9" s="123"/>
      <c r="L9" s="159"/>
      <c r="M9" s="109"/>
      <c r="N9" s="109"/>
      <c r="O9" s="282"/>
      <c r="P9" s="694"/>
      <c r="Q9" s="108"/>
      <c r="R9" s="108"/>
      <c r="S9" s="467"/>
      <c r="T9" s="109"/>
      <c r="U9" s="109"/>
      <c r="V9" s="296"/>
      <c r="W9" s="709"/>
      <c r="X9" s="580" t="s">
        <v>213</v>
      </c>
      <c r="Y9" s="580">
        <v>15</v>
      </c>
      <c r="Z9" s="562"/>
      <c r="AA9" s="562"/>
      <c r="AB9" s="562">
        <f t="shared" si="0"/>
        <v>0.15</v>
      </c>
      <c r="AC9" s="594"/>
      <c r="AD9" s="697"/>
      <c r="AE9" s="186"/>
      <c r="AF9" s="472"/>
      <c r="AG9" s="109"/>
      <c r="AH9" s="109"/>
      <c r="AI9" s="109"/>
      <c r="AJ9" s="384"/>
      <c r="AL9" s="490"/>
      <c r="AM9" s="695"/>
      <c r="AN9" s="695"/>
      <c r="AO9" s="695"/>
      <c r="AP9" s="695"/>
      <c r="AQ9" s="180"/>
      <c r="AR9" s="320"/>
      <c r="AS9" s="131"/>
      <c r="AT9" s="131"/>
      <c r="AU9" s="131"/>
      <c r="AV9" s="131"/>
      <c r="AW9" s="131"/>
      <c r="AX9" s="131"/>
      <c r="AY9" s="131"/>
      <c r="AZ9" s="131"/>
      <c r="BA9" s="131"/>
      <c r="BB9" s="131"/>
    </row>
    <row r="10" spans="1:62" s="155" customFormat="1" ht="18" customHeight="1">
      <c r="A10" s="667"/>
      <c r="B10" s="692"/>
      <c r="C10" s="108"/>
      <c r="D10" s="216"/>
      <c r="E10" s="466"/>
      <c r="F10" s="189"/>
      <c r="G10" s="109"/>
      <c r="H10" s="267"/>
      <c r="I10" s="694"/>
      <c r="J10" s="123"/>
      <c r="K10" s="123"/>
      <c r="L10" s="161"/>
      <c r="M10" s="109"/>
      <c r="N10" s="109"/>
      <c r="O10" s="282"/>
      <c r="P10" s="694"/>
      <c r="Q10" s="108"/>
      <c r="R10" s="108"/>
      <c r="S10" s="467"/>
      <c r="T10" s="109"/>
      <c r="U10" s="109"/>
      <c r="V10" s="296"/>
      <c r="W10" s="709"/>
      <c r="X10" s="599" t="s">
        <v>34</v>
      </c>
      <c r="Y10" s="562">
        <v>5</v>
      </c>
      <c r="Z10" s="583"/>
      <c r="AA10" s="583"/>
      <c r="AB10" s="562">
        <f>Y10/100</f>
        <v>0.05</v>
      </c>
      <c r="AC10" s="594"/>
      <c r="AD10" s="697"/>
      <c r="AE10" s="220"/>
      <c r="AF10" s="472"/>
      <c r="AG10" s="109"/>
      <c r="AH10" s="109"/>
      <c r="AI10" s="109"/>
      <c r="AJ10" s="384"/>
      <c r="AL10" s="490"/>
      <c r="AM10" s="695"/>
      <c r="AN10" s="695"/>
      <c r="AO10" s="695"/>
      <c r="AP10" s="695"/>
      <c r="AQ10" s="180"/>
      <c r="AR10" s="320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</row>
    <row r="11" spans="1:62" s="155" customFormat="1" ht="18" customHeight="1">
      <c r="A11" s="667"/>
      <c r="B11" s="693"/>
      <c r="C11" s="109"/>
      <c r="D11" s="109"/>
      <c r="E11" s="466"/>
      <c r="F11" s="189"/>
      <c r="G11" s="109"/>
      <c r="H11" s="267"/>
      <c r="I11" s="694"/>
      <c r="J11" s="123"/>
      <c r="K11" s="123"/>
      <c r="L11" s="109"/>
      <c r="M11" s="109"/>
      <c r="N11" s="109"/>
      <c r="O11" s="282"/>
      <c r="P11" s="694"/>
      <c r="Q11" s="248"/>
      <c r="R11" s="248"/>
      <c r="S11" s="467"/>
      <c r="T11" s="109"/>
      <c r="U11" s="109"/>
      <c r="V11" s="296"/>
      <c r="W11" s="710"/>
      <c r="X11" s="562"/>
      <c r="Y11" s="562"/>
      <c r="Z11" s="583"/>
      <c r="AA11" s="583"/>
      <c r="AB11" s="583"/>
      <c r="AC11" s="594"/>
      <c r="AD11" s="698"/>
      <c r="AE11" s="386"/>
      <c r="AF11" s="472"/>
      <c r="AG11" s="109"/>
      <c r="AH11" s="109"/>
      <c r="AI11" s="109"/>
      <c r="AJ11" s="384"/>
      <c r="AL11" s="114"/>
      <c r="AM11" s="695"/>
      <c r="AN11" s="695"/>
      <c r="AO11" s="695"/>
      <c r="AP11" s="695"/>
      <c r="AQ11" s="453"/>
      <c r="AR11" s="180"/>
      <c r="AS11" s="241"/>
      <c r="AT11" s="131"/>
      <c r="AU11" s="131"/>
      <c r="AV11" s="131"/>
      <c r="AW11" s="131"/>
      <c r="AX11" s="131"/>
      <c r="AY11" s="131"/>
      <c r="AZ11" s="131"/>
      <c r="BA11" s="131"/>
      <c r="BB11" s="131"/>
    </row>
    <row r="12" spans="1:62" s="155" customFormat="1" ht="18" customHeight="1">
      <c r="A12" s="714" t="s">
        <v>33</v>
      </c>
      <c r="B12" s="691"/>
      <c r="C12" s="109"/>
      <c r="D12" s="126"/>
      <c r="E12" s="466"/>
      <c r="F12" s="376"/>
      <c r="G12" s="109"/>
      <c r="H12" s="267"/>
      <c r="I12" s="691"/>
      <c r="J12" s="123"/>
      <c r="K12" s="466"/>
      <c r="L12" s="102"/>
      <c r="M12" s="102"/>
      <c r="N12" s="109"/>
      <c r="O12" s="282"/>
      <c r="P12" s="694"/>
      <c r="Q12" s="466"/>
      <c r="R12" s="363"/>
      <c r="S12" s="158"/>
      <c r="T12" s="102"/>
      <c r="U12" s="109"/>
      <c r="V12" s="296"/>
      <c r="W12" s="705" t="s">
        <v>253</v>
      </c>
      <c r="X12" s="562" t="s">
        <v>101</v>
      </c>
      <c r="Y12" s="562">
        <v>40</v>
      </c>
      <c r="Z12" s="583"/>
      <c r="AA12" s="583">
        <f>Y12/55</f>
        <v>0.72727272727272729</v>
      </c>
      <c r="AB12" s="583"/>
      <c r="AC12" s="592"/>
      <c r="AD12" s="699" t="s">
        <v>258</v>
      </c>
      <c r="AE12" s="599" t="s">
        <v>34</v>
      </c>
      <c r="AF12" s="562">
        <v>5</v>
      </c>
      <c r="AG12" s="562"/>
      <c r="AH12" s="562"/>
      <c r="AI12" s="562">
        <f t="shared" ref="AI12:AI14" si="1">AF12/100</f>
        <v>0.05</v>
      </c>
      <c r="AJ12" s="601"/>
      <c r="AL12" s="131"/>
      <c r="AM12" s="695"/>
      <c r="AN12" s="695"/>
      <c r="AO12" s="695"/>
      <c r="AP12" s="695"/>
      <c r="AQ12" s="453"/>
      <c r="AR12" s="180"/>
      <c r="AS12" s="242"/>
      <c r="AT12" s="131"/>
      <c r="AU12" s="131"/>
      <c r="AV12" s="131"/>
      <c r="AW12" s="131"/>
      <c r="AX12" s="131"/>
      <c r="AY12" s="131"/>
      <c r="AZ12" s="131"/>
      <c r="BA12" s="131"/>
      <c r="BB12" s="131"/>
    </row>
    <row r="13" spans="1:62" s="155" customFormat="1" ht="18" customHeight="1">
      <c r="A13" s="667"/>
      <c r="B13" s="692"/>
      <c r="C13" s="109"/>
      <c r="D13" s="126"/>
      <c r="E13" s="466"/>
      <c r="F13" s="189"/>
      <c r="G13" s="109"/>
      <c r="H13" s="267"/>
      <c r="I13" s="692"/>
      <c r="J13" s="361"/>
      <c r="K13" s="466"/>
      <c r="L13" s="102"/>
      <c r="M13" s="366"/>
      <c r="N13" s="109"/>
      <c r="O13" s="282"/>
      <c r="P13" s="694"/>
      <c r="Q13" s="466"/>
      <c r="R13" s="363"/>
      <c r="S13" s="467"/>
      <c r="T13" s="109"/>
      <c r="U13" s="102"/>
      <c r="V13" s="296"/>
      <c r="W13" s="706"/>
      <c r="X13" s="602" t="s">
        <v>254</v>
      </c>
      <c r="Y13" s="580">
        <v>35</v>
      </c>
      <c r="Z13" s="562"/>
      <c r="AA13" s="562"/>
      <c r="AB13" s="562">
        <f>Y13/100</f>
        <v>0.35</v>
      </c>
      <c r="AC13" s="592"/>
      <c r="AD13" s="700"/>
      <c r="AE13" s="599" t="s">
        <v>215</v>
      </c>
      <c r="AF13" s="562">
        <v>10</v>
      </c>
      <c r="AG13" s="562"/>
      <c r="AH13" s="562"/>
      <c r="AI13" s="562">
        <f t="shared" si="1"/>
        <v>0.1</v>
      </c>
      <c r="AJ13" s="601"/>
      <c r="AL13" s="131"/>
      <c r="AM13" s="695"/>
      <c r="AN13" s="695"/>
      <c r="AO13" s="695"/>
      <c r="AP13" s="695"/>
      <c r="AQ13" s="453"/>
      <c r="AR13" s="180"/>
      <c r="AS13" s="180"/>
      <c r="AT13" s="131"/>
      <c r="AU13" s="131"/>
      <c r="AV13" s="131"/>
      <c r="AW13" s="131"/>
      <c r="AX13" s="131"/>
      <c r="AY13" s="131"/>
      <c r="AZ13" s="131"/>
      <c r="BA13" s="131"/>
      <c r="BB13" s="131"/>
    </row>
    <row r="14" spans="1:62" s="155" customFormat="1" ht="18" customHeight="1">
      <c r="A14" s="667"/>
      <c r="B14" s="692"/>
      <c r="C14" s="109"/>
      <c r="D14" s="109"/>
      <c r="E14" s="466"/>
      <c r="F14" s="378"/>
      <c r="G14" s="109"/>
      <c r="H14" s="267"/>
      <c r="I14" s="692"/>
      <c r="J14" s="123"/>
      <c r="K14" s="123"/>
      <c r="L14" s="102"/>
      <c r="M14" s="102"/>
      <c r="N14" s="109"/>
      <c r="O14" s="282"/>
      <c r="P14" s="694"/>
      <c r="Q14" s="466"/>
      <c r="R14" s="466"/>
      <c r="S14" s="467"/>
      <c r="T14" s="109"/>
      <c r="U14" s="109"/>
      <c r="V14" s="296"/>
      <c r="W14" s="706"/>
      <c r="X14" s="562" t="s">
        <v>156</v>
      </c>
      <c r="Y14" s="562" t="s">
        <v>173</v>
      </c>
      <c r="Z14" s="583"/>
      <c r="AA14" s="562"/>
      <c r="AB14" s="562"/>
      <c r="AC14" s="592"/>
      <c r="AD14" s="700"/>
      <c r="AE14" s="599" t="s">
        <v>256</v>
      </c>
      <c r="AF14" s="562">
        <v>40</v>
      </c>
      <c r="AG14" s="562"/>
      <c r="AH14" s="562"/>
      <c r="AI14" s="562">
        <f t="shared" si="1"/>
        <v>0.4</v>
      </c>
      <c r="AJ14" s="601"/>
      <c r="AL14" s="131"/>
      <c r="AM14" s="695"/>
      <c r="AN14" s="695"/>
      <c r="AO14" s="695"/>
      <c r="AP14" s="695"/>
      <c r="AQ14" s="12"/>
      <c r="AR14" s="180"/>
      <c r="AS14" s="180"/>
      <c r="AT14" s="131"/>
      <c r="AU14" s="131"/>
      <c r="AV14" s="131"/>
      <c r="AW14" s="131"/>
      <c r="AX14" s="131"/>
      <c r="AY14" s="131"/>
      <c r="AZ14" s="131"/>
      <c r="BA14" s="131"/>
      <c r="BB14" s="131"/>
    </row>
    <row r="15" spans="1:62" s="155" customFormat="1" ht="18" customHeight="1">
      <c r="A15" s="667"/>
      <c r="B15" s="692"/>
      <c r="C15" s="109"/>
      <c r="D15" s="109"/>
      <c r="E15" s="466"/>
      <c r="F15" s="378"/>
      <c r="G15" s="65"/>
      <c r="H15" s="267"/>
      <c r="I15" s="692"/>
      <c r="J15" s="361"/>
      <c r="K15" s="466"/>
      <c r="L15" s="65"/>
      <c r="M15" s="109"/>
      <c r="N15" s="65"/>
      <c r="O15" s="282"/>
      <c r="P15" s="694"/>
      <c r="Q15" s="466"/>
      <c r="R15" s="363"/>
      <c r="S15" s="158"/>
      <c r="T15" s="102"/>
      <c r="U15" s="109"/>
      <c r="V15" s="296"/>
      <c r="W15" s="706"/>
      <c r="X15" s="562"/>
      <c r="Y15" s="562"/>
      <c r="Z15" s="583"/>
      <c r="AA15" s="562"/>
      <c r="AB15" s="562"/>
      <c r="AC15" s="592"/>
      <c r="AD15" s="700"/>
      <c r="AE15" s="599" t="s">
        <v>259</v>
      </c>
      <c r="AF15" s="580">
        <v>15</v>
      </c>
      <c r="AG15" s="562"/>
      <c r="AH15" s="562">
        <f>AF15*0.8/35</f>
        <v>0.34285714285714286</v>
      </c>
      <c r="AI15" s="562"/>
      <c r="AJ15" s="601"/>
      <c r="AL15" s="131"/>
      <c r="AM15" s="695"/>
      <c r="AN15" s="695"/>
      <c r="AO15" s="695"/>
      <c r="AP15" s="695"/>
      <c r="AQ15" s="12"/>
      <c r="AR15" s="180"/>
      <c r="AS15" s="180"/>
      <c r="AT15" s="131"/>
      <c r="AU15" s="131"/>
      <c r="AV15" s="131"/>
      <c r="AW15" s="131"/>
      <c r="AX15" s="131"/>
      <c r="AY15" s="131"/>
      <c r="AZ15" s="131"/>
      <c r="BA15" s="131"/>
      <c r="BB15" s="131"/>
    </row>
    <row r="16" spans="1:62" s="155" customFormat="1" ht="18" customHeight="1">
      <c r="A16" s="667"/>
      <c r="B16" s="693"/>
      <c r="C16" s="124"/>
      <c r="D16" s="124"/>
      <c r="E16" s="466"/>
      <c r="F16" s="378"/>
      <c r="G16" s="65"/>
      <c r="H16" s="267"/>
      <c r="I16" s="693"/>
      <c r="J16" s="387"/>
      <c r="K16" s="466"/>
      <c r="L16" s="65"/>
      <c r="M16" s="65"/>
      <c r="N16" s="65"/>
      <c r="O16" s="282"/>
      <c r="P16" s="694"/>
      <c r="Q16" s="190"/>
      <c r="R16" s="112"/>
      <c r="S16" s="467"/>
      <c r="T16" s="65"/>
      <c r="U16" s="65"/>
      <c r="V16" s="296"/>
      <c r="W16" s="707"/>
      <c r="X16" s="562"/>
      <c r="Y16" s="562"/>
      <c r="Z16" s="583"/>
      <c r="AA16" s="583"/>
      <c r="AB16" s="583"/>
      <c r="AC16" s="592"/>
      <c r="AD16" s="701"/>
      <c r="AE16" s="599"/>
      <c r="AF16" s="580"/>
      <c r="AG16" s="562"/>
      <c r="AH16" s="562"/>
      <c r="AI16" s="562"/>
      <c r="AJ16" s="601"/>
      <c r="AL16" s="131"/>
      <c r="AM16" s="695"/>
      <c r="AN16" s="695"/>
      <c r="AO16" s="695"/>
      <c r="AP16" s="695"/>
      <c r="AQ16" s="465"/>
      <c r="AR16" s="461"/>
      <c r="AS16" s="461"/>
      <c r="AT16" s="96"/>
      <c r="AU16" s="96"/>
      <c r="AV16" s="180"/>
      <c r="AW16" s="507"/>
      <c r="AX16" s="114"/>
      <c r="AY16" s="131"/>
      <c r="AZ16" s="131"/>
      <c r="BA16" s="131"/>
      <c r="BB16" s="131"/>
    </row>
    <row r="17" spans="1:62" ht="18" customHeight="1">
      <c r="A17" s="711" t="s">
        <v>45</v>
      </c>
      <c r="B17" s="683"/>
      <c r="C17" s="123"/>
      <c r="D17" s="466"/>
      <c r="E17" s="466"/>
      <c r="F17" s="217"/>
      <c r="G17" s="109"/>
      <c r="H17" s="267"/>
      <c r="I17" s="683"/>
      <c r="J17" s="123"/>
      <c r="K17" s="466"/>
      <c r="L17" s="163"/>
      <c r="M17" s="163"/>
      <c r="N17" s="109"/>
      <c r="O17" s="282"/>
      <c r="P17" s="683"/>
      <c r="Q17" s="123"/>
      <c r="R17" s="466"/>
      <c r="S17" s="467"/>
      <c r="T17" s="101"/>
      <c r="U17" s="109"/>
      <c r="V17" s="296"/>
      <c r="W17" s="705" t="s">
        <v>111</v>
      </c>
      <c r="X17" s="580" t="s">
        <v>91</v>
      </c>
      <c r="Y17" s="562">
        <v>75</v>
      </c>
      <c r="Z17" s="562"/>
      <c r="AA17" s="603"/>
      <c r="AB17" s="562">
        <f>Y17/100</f>
        <v>0.75</v>
      </c>
      <c r="AC17" s="594"/>
      <c r="AD17" s="705" t="s">
        <v>111</v>
      </c>
      <c r="AE17" s="580" t="s">
        <v>91</v>
      </c>
      <c r="AF17" s="562">
        <v>75</v>
      </c>
      <c r="AG17" s="595"/>
      <c r="AH17" s="595"/>
      <c r="AI17" s="562">
        <f>AF17/100</f>
        <v>0.75</v>
      </c>
      <c r="AJ17" s="601"/>
      <c r="AL17" s="453"/>
      <c r="AM17" s="695"/>
      <c r="AN17" s="695"/>
      <c r="AO17" s="695"/>
      <c r="AP17" s="695"/>
      <c r="AQ17" s="465"/>
      <c r="AR17" s="88"/>
      <c r="AS17" s="193"/>
      <c r="AT17" s="461"/>
      <c r="AU17" s="180"/>
      <c r="AV17" s="180"/>
      <c r="AW17" s="507"/>
      <c r="AX17" s="460"/>
      <c r="AY17" s="12"/>
      <c r="AZ17" s="464"/>
      <c r="BA17" s="464"/>
      <c r="BB17" s="33"/>
      <c r="BC17" s="12"/>
      <c r="BD17" s="12"/>
      <c r="BE17" s="453"/>
      <c r="BF17" s="33"/>
      <c r="BG17" s="12"/>
      <c r="BH17" s="464"/>
      <c r="BI17" s="453"/>
      <c r="BJ17" s="453"/>
    </row>
    <row r="18" spans="1:62" ht="18" customHeight="1">
      <c r="A18" s="712"/>
      <c r="B18" s="684"/>
      <c r="C18" s="688"/>
      <c r="D18" s="123"/>
      <c r="E18" s="466"/>
      <c r="F18" s="217"/>
      <c r="G18" s="163"/>
      <c r="H18" s="267"/>
      <c r="I18" s="684"/>
      <c r="J18" s="688"/>
      <c r="K18" s="123"/>
      <c r="L18" s="163"/>
      <c r="M18" s="163"/>
      <c r="N18" s="163"/>
      <c r="O18" s="282"/>
      <c r="P18" s="684"/>
      <c r="Q18" s="688"/>
      <c r="R18" s="124"/>
      <c r="S18" s="467"/>
      <c r="T18" s="101"/>
      <c r="U18" s="163"/>
      <c r="V18" s="296"/>
      <c r="W18" s="706"/>
      <c r="X18" s="702" t="s">
        <v>92</v>
      </c>
      <c r="Y18" s="580"/>
      <c r="Z18" s="562"/>
      <c r="AA18" s="603"/>
      <c r="AB18" s="595"/>
      <c r="AC18" s="594"/>
      <c r="AD18" s="706"/>
      <c r="AE18" s="702" t="s">
        <v>92</v>
      </c>
      <c r="AF18" s="562"/>
      <c r="AG18" s="595"/>
      <c r="AH18" s="595"/>
      <c r="AI18" s="595"/>
      <c r="AJ18" s="601"/>
      <c r="AL18" s="453"/>
      <c r="AM18" s="104"/>
      <c r="AN18" s="105"/>
      <c r="AO18" s="88"/>
      <c r="AP18" s="12"/>
      <c r="AQ18" s="465"/>
      <c r="AR18" s="88"/>
      <c r="AS18" s="88"/>
      <c r="AT18" s="180"/>
      <c r="AU18" s="180"/>
      <c r="AV18" s="180"/>
      <c r="AW18" s="507"/>
      <c r="AX18" s="461"/>
      <c r="AY18" s="244"/>
      <c r="AZ18" s="180"/>
      <c r="BA18" s="245"/>
      <c r="BB18" s="33"/>
      <c r="BC18" s="32"/>
      <c r="BD18" s="12"/>
      <c r="BE18" s="453"/>
      <c r="BF18" s="33"/>
      <c r="BG18" s="32"/>
      <c r="BH18" s="12"/>
      <c r="BI18" s="453"/>
      <c r="BJ18" s="453"/>
    </row>
    <row r="19" spans="1:62" ht="18" customHeight="1">
      <c r="A19" s="712"/>
      <c r="B19" s="684"/>
      <c r="C19" s="689"/>
      <c r="D19" s="123"/>
      <c r="E19" s="466"/>
      <c r="F19" s="217"/>
      <c r="G19" s="163"/>
      <c r="H19" s="267"/>
      <c r="I19" s="684"/>
      <c r="J19" s="689"/>
      <c r="K19" s="123"/>
      <c r="L19" s="163"/>
      <c r="M19" s="163"/>
      <c r="N19" s="163"/>
      <c r="O19" s="282"/>
      <c r="P19" s="684"/>
      <c r="Q19" s="689"/>
      <c r="R19" s="124"/>
      <c r="S19" s="467"/>
      <c r="T19" s="101"/>
      <c r="U19" s="163"/>
      <c r="V19" s="296"/>
      <c r="W19" s="706"/>
      <c r="X19" s="703"/>
      <c r="Y19" s="580"/>
      <c r="Z19" s="562"/>
      <c r="AA19" s="603"/>
      <c r="AB19" s="595"/>
      <c r="AC19" s="594"/>
      <c r="AD19" s="706"/>
      <c r="AE19" s="703"/>
      <c r="AF19" s="580"/>
      <c r="AG19" s="595"/>
      <c r="AH19" s="595"/>
      <c r="AI19" s="595"/>
      <c r="AJ19" s="601"/>
      <c r="AL19" s="453"/>
      <c r="AM19" s="465"/>
      <c r="AN19" s="44"/>
      <c r="AO19" s="96"/>
      <c r="AP19" s="461"/>
      <c r="AQ19" s="465"/>
      <c r="AR19" s="461"/>
      <c r="AS19" s="461"/>
      <c r="AT19" s="125"/>
      <c r="AU19" s="180"/>
      <c r="AV19" s="180"/>
      <c r="AW19" s="507"/>
      <c r="AX19" s="461"/>
      <c r="AY19" s="244"/>
      <c r="AZ19" s="12"/>
      <c r="BA19" s="245"/>
      <c r="BB19" s="33"/>
      <c r="BC19" s="32"/>
      <c r="BD19" s="12"/>
      <c r="BE19" s="453"/>
      <c r="BF19" s="33"/>
      <c r="BG19" s="32"/>
      <c r="BH19" s="12"/>
      <c r="BI19" s="453"/>
      <c r="BJ19" s="453"/>
    </row>
    <row r="20" spans="1:62" ht="18" customHeight="1">
      <c r="A20" s="712"/>
      <c r="B20" s="684"/>
      <c r="C20" s="689"/>
      <c r="D20" s="123"/>
      <c r="E20" s="466"/>
      <c r="F20" s="217"/>
      <c r="G20" s="163"/>
      <c r="H20" s="267"/>
      <c r="I20" s="684"/>
      <c r="J20" s="689"/>
      <c r="K20" s="123"/>
      <c r="L20" s="163"/>
      <c r="M20" s="163"/>
      <c r="N20" s="163"/>
      <c r="O20" s="282"/>
      <c r="P20" s="684"/>
      <c r="Q20" s="689"/>
      <c r="R20" s="126"/>
      <c r="S20" s="467"/>
      <c r="T20" s="101"/>
      <c r="U20" s="163"/>
      <c r="V20" s="296"/>
      <c r="W20" s="706"/>
      <c r="X20" s="703"/>
      <c r="Y20" s="580"/>
      <c r="Z20" s="562"/>
      <c r="AA20" s="603"/>
      <c r="AB20" s="595"/>
      <c r="AC20" s="594"/>
      <c r="AD20" s="706"/>
      <c r="AE20" s="703"/>
      <c r="AF20" s="562"/>
      <c r="AG20" s="595"/>
      <c r="AH20" s="595"/>
      <c r="AI20" s="595"/>
      <c r="AJ20" s="601"/>
      <c r="AL20" s="453"/>
      <c r="AM20" s="465"/>
      <c r="AN20" s="44"/>
      <c r="AO20" s="96"/>
      <c r="AP20" s="461"/>
      <c r="AQ20" s="465"/>
      <c r="AR20" s="461"/>
      <c r="AS20" s="461"/>
      <c r="AT20" s="125"/>
      <c r="AU20" s="125"/>
      <c r="AV20" s="125"/>
      <c r="AW20" s="507"/>
      <c r="AX20" s="461"/>
      <c r="AY20" s="12"/>
      <c r="AZ20" s="12"/>
      <c r="BA20" s="245"/>
      <c r="BB20" s="33"/>
      <c r="BC20" s="32"/>
      <c r="BD20" s="12"/>
      <c r="BE20" s="453"/>
      <c r="BF20" s="33"/>
      <c r="BG20" s="32"/>
      <c r="BH20" s="464"/>
      <c r="BI20" s="453"/>
      <c r="BJ20" s="453"/>
    </row>
    <row r="21" spans="1:62" ht="18" customHeight="1">
      <c r="A21" s="713"/>
      <c r="B21" s="685"/>
      <c r="C21" s="690"/>
      <c r="D21" s="123"/>
      <c r="E21" s="466"/>
      <c r="F21" s="217"/>
      <c r="G21" s="163"/>
      <c r="H21" s="267"/>
      <c r="I21" s="685"/>
      <c r="J21" s="690"/>
      <c r="K21" s="123"/>
      <c r="L21" s="163"/>
      <c r="M21" s="163"/>
      <c r="N21" s="163"/>
      <c r="O21" s="282"/>
      <c r="P21" s="685"/>
      <c r="Q21" s="690"/>
      <c r="R21" s="126"/>
      <c r="S21" s="467"/>
      <c r="T21" s="101"/>
      <c r="U21" s="163"/>
      <c r="V21" s="296"/>
      <c r="W21" s="707"/>
      <c r="X21" s="704"/>
      <c r="Y21" s="580"/>
      <c r="Z21" s="562"/>
      <c r="AA21" s="603"/>
      <c r="AB21" s="595"/>
      <c r="AC21" s="594"/>
      <c r="AD21" s="707"/>
      <c r="AE21" s="704"/>
      <c r="AF21" s="562"/>
      <c r="AG21" s="595"/>
      <c r="AH21" s="595"/>
      <c r="AI21" s="595"/>
      <c r="AJ21" s="601"/>
      <c r="AL21" s="453"/>
      <c r="AM21" s="104"/>
      <c r="AN21" s="461"/>
      <c r="AO21" s="461"/>
      <c r="AP21" s="96"/>
      <c r="AQ21" s="96"/>
      <c r="AR21" s="96"/>
      <c r="AS21" s="532"/>
      <c r="AT21" s="125"/>
      <c r="AU21" s="125"/>
      <c r="AV21" s="125"/>
      <c r="AW21" s="461"/>
      <c r="AX21" s="461"/>
      <c r="AY21" s="12"/>
      <c r="AZ21" s="12"/>
      <c r="BA21" s="245"/>
      <c r="BB21" s="33"/>
      <c r="BC21" s="32"/>
      <c r="BD21" s="12"/>
      <c r="BE21" s="453"/>
      <c r="BF21" s="33"/>
      <c r="BG21" s="32"/>
      <c r="BH21" s="464"/>
      <c r="BI21" s="453"/>
      <c r="BJ21" s="453"/>
    </row>
    <row r="22" spans="1:62" ht="18" customHeight="1">
      <c r="A22" s="724" t="s">
        <v>35</v>
      </c>
      <c r="B22" s="683"/>
      <c r="C22" s="109"/>
      <c r="D22" s="109"/>
      <c r="E22" s="163"/>
      <c r="F22" s="368"/>
      <c r="G22" s="224"/>
      <c r="H22" s="267"/>
      <c r="I22" s="691"/>
      <c r="J22" s="466"/>
      <c r="K22" s="466"/>
      <c r="L22" s="163"/>
      <c r="M22" s="109"/>
      <c r="N22" s="109"/>
      <c r="O22" s="282"/>
      <c r="P22" s="691"/>
      <c r="Q22" s="466"/>
      <c r="R22" s="466"/>
      <c r="S22" s="163"/>
      <c r="T22" s="163"/>
      <c r="U22" s="102"/>
      <c r="V22" s="296"/>
      <c r="W22" s="705" t="s">
        <v>255</v>
      </c>
      <c r="X22" s="562" t="s">
        <v>256</v>
      </c>
      <c r="Y22" s="562">
        <v>30</v>
      </c>
      <c r="Z22" s="604"/>
      <c r="AA22" s="604"/>
      <c r="AB22" s="605">
        <f>Y22/100</f>
        <v>0.3</v>
      </c>
      <c r="AC22" s="594"/>
      <c r="AD22" s="705" t="s">
        <v>260</v>
      </c>
      <c r="AE22" s="580" t="s">
        <v>261</v>
      </c>
      <c r="AF22" s="562">
        <v>20</v>
      </c>
      <c r="AG22" s="606"/>
      <c r="AH22" s="607"/>
      <c r="AI22" s="562">
        <f>AF22/100</f>
        <v>0.2</v>
      </c>
      <c r="AJ22" s="601"/>
      <c r="AL22" s="125"/>
      <c r="AM22" s="104"/>
      <c r="AN22" s="461"/>
      <c r="AO22" s="461"/>
      <c r="AP22" s="96"/>
      <c r="AQ22" s="180"/>
      <c r="AR22" s="96"/>
      <c r="AS22" s="532"/>
      <c r="AT22" s="180"/>
      <c r="AU22" s="180"/>
      <c r="AV22" s="180"/>
      <c r="AW22" s="461"/>
      <c r="AX22" s="461"/>
      <c r="AY22" s="12"/>
      <c r="AZ22" s="12"/>
      <c r="BA22" s="245"/>
      <c r="BB22" s="716"/>
      <c r="BC22" s="12"/>
      <c r="BD22" s="12"/>
      <c r="BE22" s="453"/>
      <c r="BF22" s="715"/>
      <c r="BG22" s="13"/>
      <c r="BH22" s="13"/>
      <c r="BI22" s="453"/>
      <c r="BJ22" s="453"/>
    </row>
    <row r="23" spans="1:62" ht="18" customHeight="1">
      <c r="A23" s="724"/>
      <c r="B23" s="684"/>
      <c r="C23" s="109"/>
      <c r="D23" s="109"/>
      <c r="E23" s="78"/>
      <c r="F23" s="163"/>
      <c r="G23" s="163"/>
      <c r="H23" s="267"/>
      <c r="I23" s="692"/>
      <c r="J23" s="123"/>
      <c r="K23" s="466"/>
      <c r="L23" s="255"/>
      <c r="M23" s="388"/>
      <c r="N23" s="109"/>
      <c r="O23" s="282"/>
      <c r="P23" s="692"/>
      <c r="Q23" s="123"/>
      <c r="R23" s="466"/>
      <c r="S23" s="163"/>
      <c r="T23" s="255"/>
      <c r="U23" s="163"/>
      <c r="V23" s="296"/>
      <c r="W23" s="706"/>
      <c r="X23" s="580" t="s">
        <v>257</v>
      </c>
      <c r="Y23" s="562">
        <v>12</v>
      </c>
      <c r="Z23" s="604"/>
      <c r="AA23" s="604">
        <f>Y23*0.65/35</f>
        <v>0.22285714285714286</v>
      </c>
      <c r="AB23" s="604"/>
      <c r="AC23" s="594"/>
      <c r="AD23" s="706"/>
      <c r="AE23" s="844" t="s">
        <v>262</v>
      </c>
      <c r="AF23" s="562">
        <v>15</v>
      </c>
      <c r="AG23" s="606"/>
      <c r="AH23" s="607">
        <f>AF23/55</f>
        <v>0.27272727272727271</v>
      </c>
      <c r="AI23" s="595"/>
      <c r="AJ23" s="608"/>
      <c r="AL23" s="453"/>
      <c r="AM23" s="104"/>
      <c r="AN23" s="461"/>
      <c r="AO23" s="461"/>
      <c r="AP23" s="96"/>
      <c r="AQ23" s="96"/>
      <c r="AR23" s="96"/>
      <c r="AS23" s="532"/>
      <c r="AT23" s="125"/>
      <c r="AU23" s="180"/>
      <c r="AV23" s="180"/>
      <c r="AW23" s="461"/>
      <c r="AX23" s="117"/>
      <c r="AY23" s="12"/>
      <c r="AZ23" s="12"/>
      <c r="BA23" s="464"/>
      <c r="BB23" s="716"/>
      <c r="BC23" s="12"/>
      <c r="BD23" s="12"/>
      <c r="BE23" s="453"/>
      <c r="BF23" s="715"/>
      <c r="BG23" s="464"/>
      <c r="BH23" s="464"/>
      <c r="BI23" s="453"/>
      <c r="BJ23" s="453"/>
    </row>
    <row r="24" spans="1:62" ht="18" customHeight="1">
      <c r="A24" s="724"/>
      <c r="B24" s="684"/>
      <c r="C24" s="109"/>
      <c r="D24" s="109"/>
      <c r="E24" s="163"/>
      <c r="F24" s="163"/>
      <c r="G24" s="109"/>
      <c r="H24" s="267"/>
      <c r="I24" s="692"/>
      <c r="J24" s="123"/>
      <c r="K24" s="466"/>
      <c r="L24" s="163"/>
      <c r="M24" s="163"/>
      <c r="N24" s="109"/>
      <c r="O24" s="282"/>
      <c r="P24" s="692"/>
      <c r="Q24" s="123"/>
      <c r="R24" s="466"/>
      <c r="S24" s="163"/>
      <c r="T24" s="163"/>
      <c r="U24" s="163"/>
      <c r="V24" s="297"/>
      <c r="W24" s="706"/>
      <c r="X24" s="580" t="s">
        <v>177</v>
      </c>
      <c r="Y24" s="580" t="s">
        <v>173</v>
      </c>
      <c r="Z24" s="604"/>
      <c r="AA24" s="604"/>
      <c r="AB24" s="604"/>
      <c r="AC24" s="594"/>
      <c r="AD24" s="706"/>
      <c r="AE24" s="580" t="s">
        <v>263</v>
      </c>
      <c r="AF24" s="562" t="s">
        <v>173</v>
      </c>
      <c r="AG24" s="606"/>
      <c r="AH24" s="580"/>
      <c r="AI24" s="595"/>
      <c r="AJ24" s="608"/>
      <c r="AL24" s="453"/>
      <c r="AM24" s="104"/>
      <c r="AN24" s="461"/>
      <c r="AO24" s="461"/>
      <c r="AP24" s="247"/>
      <c r="AQ24" s="180"/>
      <c r="AR24" s="247"/>
      <c r="AS24" s="532"/>
      <c r="AT24" s="125"/>
      <c r="AU24" s="180"/>
      <c r="AV24" s="180"/>
      <c r="AW24" s="461"/>
      <c r="AX24" s="117"/>
      <c r="AY24" s="12"/>
      <c r="AZ24" s="12"/>
      <c r="BA24" s="464"/>
      <c r="BB24" s="716"/>
      <c r="BC24" s="12"/>
      <c r="BD24" s="12"/>
      <c r="BE24" s="453"/>
      <c r="BF24" s="715"/>
      <c r="BG24" s="12"/>
      <c r="BH24" s="464"/>
      <c r="BI24" s="453"/>
      <c r="BJ24" s="453"/>
    </row>
    <row r="25" spans="1:62" ht="18" customHeight="1">
      <c r="A25" s="724"/>
      <c r="B25" s="684"/>
      <c r="C25" s="190"/>
      <c r="D25" s="190"/>
      <c r="E25" s="163"/>
      <c r="F25" s="163"/>
      <c r="G25" s="163"/>
      <c r="H25" s="268"/>
      <c r="I25" s="692"/>
      <c r="J25" s="65"/>
      <c r="K25" s="65"/>
      <c r="L25" s="163"/>
      <c r="M25" s="163"/>
      <c r="N25" s="163"/>
      <c r="O25" s="283"/>
      <c r="P25" s="692"/>
      <c r="Q25" s="123"/>
      <c r="R25" s="466"/>
      <c r="S25" s="163"/>
      <c r="T25" s="163"/>
      <c r="U25" s="163"/>
      <c r="V25" s="300"/>
      <c r="W25" s="706"/>
      <c r="X25" s="580"/>
      <c r="Y25" s="580"/>
      <c r="Z25" s="595"/>
      <c r="AA25" s="595"/>
      <c r="AB25" s="595"/>
      <c r="AC25" s="609"/>
      <c r="AD25" s="706"/>
      <c r="AE25" s="580"/>
      <c r="AF25" s="582"/>
      <c r="AG25" s="606"/>
      <c r="AH25" s="580"/>
      <c r="AI25" s="595"/>
      <c r="AJ25" s="608"/>
      <c r="AL25" s="453"/>
      <c r="AM25" s="104"/>
      <c r="AN25" s="88"/>
      <c r="AO25" s="88"/>
      <c r="AP25" s="247"/>
      <c r="AQ25" s="247"/>
      <c r="AR25" s="247"/>
      <c r="AS25" s="532"/>
      <c r="AT25" s="125"/>
      <c r="AU25" s="125"/>
      <c r="AV25" s="125"/>
      <c r="AW25" s="461"/>
      <c r="AX25" s="117"/>
      <c r="AY25" s="12"/>
      <c r="AZ25" s="12"/>
      <c r="BA25" s="464"/>
      <c r="BB25" s="716"/>
      <c r="BC25" s="12"/>
      <c r="BD25" s="12"/>
      <c r="BE25" s="453"/>
      <c r="BF25" s="715"/>
      <c r="BG25" s="12"/>
      <c r="BH25" s="13"/>
      <c r="BI25" s="453"/>
      <c r="BJ25" s="453"/>
    </row>
    <row r="26" spans="1:62" ht="18" customHeight="1">
      <c r="A26" s="724"/>
      <c r="B26" s="685"/>
      <c r="C26" s="123"/>
      <c r="D26" s="123"/>
      <c r="E26" s="163"/>
      <c r="F26" s="163"/>
      <c r="G26" s="163"/>
      <c r="H26" s="268"/>
      <c r="I26" s="693"/>
      <c r="J26" s="124"/>
      <c r="K26" s="124"/>
      <c r="L26" s="163"/>
      <c r="M26" s="163"/>
      <c r="N26" s="163"/>
      <c r="O26" s="283"/>
      <c r="P26" s="693"/>
      <c r="Q26" s="123"/>
      <c r="R26" s="466"/>
      <c r="S26" s="163"/>
      <c r="T26" s="163"/>
      <c r="U26" s="163"/>
      <c r="V26" s="300"/>
      <c r="W26" s="707"/>
      <c r="X26" s="610"/>
      <c r="Y26" s="596"/>
      <c r="Z26" s="595"/>
      <c r="AA26" s="595"/>
      <c r="AB26" s="595"/>
      <c r="AC26" s="609"/>
      <c r="AD26" s="707"/>
      <c r="AE26" s="580"/>
      <c r="AF26" s="583"/>
      <c r="AG26" s="606"/>
      <c r="AH26" s="580"/>
      <c r="AI26" s="595"/>
      <c r="AJ26" s="608"/>
      <c r="AL26" s="453"/>
      <c r="AM26" s="453"/>
      <c r="AN26" s="453"/>
      <c r="AO26" s="104"/>
      <c r="AP26" s="96"/>
      <c r="AQ26" s="104"/>
      <c r="AR26" s="88"/>
      <c r="AS26" s="461"/>
      <c r="AT26" s="461"/>
      <c r="AU26" s="88"/>
      <c r="AV26" s="180"/>
      <c r="AW26" s="507"/>
      <c r="AX26" s="117"/>
      <c r="AY26" s="12"/>
      <c r="AZ26" s="12"/>
      <c r="BA26" s="464"/>
      <c r="BB26" s="716"/>
      <c r="BC26" s="12"/>
      <c r="BD26" s="12"/>
      <c r="BE26" s="453"/>
      <c r="BF26" s="715"/>
      <c r="BG26" s="12"/>
      <c r="BH26" s="464"/>
      <c r="BI26" s="453"/>
      <c r="BJ26" s="453"/>
    </row>
    <row r="27" spans="1:62" s="120" customFormat="1" ht="17.25" thickBot="1">
      <c r="A27" s="458" t="s">
        <v>55</v>
      </c>
      <c r="B27" s="458" t="s">
        <v>55</v>
      </c>
      <c r="C27" s="466"/>
      <c r="D27" s="123"/>
      <c r="E27" s="205"/>
      <c r="F27" s="259"/>
      <c r="G27" s="260"/>
      <c r="H27" s="269"/>
      <c r="I27" s="455" t="s">
        <v>43</v>
      </c>
      <c r="J27" s="455"/>
      <c r="K27" s="52"/>
      <c r="L27" s="466"/>
      <c r="M27" s="218"/>
      <c r="N27" s="164"/>
      <c r="O27" s="283"/>
      <c r="P27" s="135" t="s">
        <v>13</v>
      </c>
      <c r="Q27" s="466"/>
      <c r="R27" s="96"/>
      <c r="S27" s="164"/>
      <c r="T27" s="164"/>
      <c r="U27" s="164"/>
      <c r="V27" s="301"/>
      <c r="W27" s="454" t="s">
        <v>43</v>
      </c>
      <c r="X27" s="466" t="s">
        <v>103</v>
      </c>
      <c r="Y27" s="52" t="s">
        <v>61</v>
      </c>
      <c r="Z27" s="164"/>
      <c r="AA27" s="164"/>
      <c r="AB27" s="164"/>
      <c r="AC27" s="301"/>
      <c r="AD27" s="455" t="s">
        <v>65</v>
      </c>
      <c r="AE27" s="455"/>
      <c r="AF27" s="52"/>
      <c r="AG27" s="164"/>
      <c r="AH27" s="164"/>
      <c r="AI27" s="164"/>
      <c r="AJ27" s="121"/>
      <c r="AK27" s="125"/>
      <c r="AL27" s="125"/>
      <c r="AM27" s="125"/>
      <c r="AN27" s="125"/>
      <c r="AO27" s="104"/>
      <c r="AP27" s="96"/>
      <c r="AQ27" s="104"/>
      <c r="AR27" s="105"/>
      <c r="AS27" s="88"/>
      <c r="AT27" s="461"/>
      <c r="AU27" s="88"/>
      <c r="AV27" s="88"/>
      <c r="AW27" s="507"/>
      <c r="AX27" s="125"/>
      <c r="AY27" s="125"/>
      <c r="AZ27" s="125"/>
      <c r="BA27" s="125"/>
      <c r="BB27" s="125"/>
    </row>
    <row r="28" spans="1:62" ht="18" customHeight="1" thickBot="1">
      <c r="A28" s="207" t="s">
        <v>0</v>
      </c>
      <c r="B28" s="79" t="s">
        <v>0</v>
      </c>
      <c r="C28" s="51"/>
      <c r="D28" s="350"/>
      <c r="E28" s="205"/>
      <c r="F28" s="205"/>
      <c r="G28" s="205"/>
      <c r="H28" s="270"/>
      <c r="I28" s="463" t="s">
        <v>0</v>
      </c>
      <c r="J28" s="51"/>
      <c r="K28" s="81"/>
      <c r="L28" s="51"/>
      <c r="M28" s="219"/>
      <c r="N28" s="205"/>
      <c r="O28" s="284"/>
      <c r="P28" s="79" t="s">
        <v>0</v>
      </c>
      <c r="Q28" s="51"/>
      <c r="R28" s="81"/>
      <c r="S28" s="205"/>
      <c r="T28" s="205"/>
      <c r="U28" s="205"/>
      <c r="V28" s="302"/>
      <c r="W28" s="79" t="s">
        <v>0</v>
      </c>
      <c r="X28" s="134"/>
      <c r="Y28" s="81"/>
      <c r="Z28" s="165"/>
      <c r="AA28" s="165"/>
      <c r="AB28" s="165"/>
      <c r="AC28" s="302"/>
      <c r="AD28" s="79" t="s">
        <v>0</v>
      </c>
      <c r="AE28" s="478"/>
      <c r="AF28" s="541"/>
      <c r="AG28" s="165"/>
      <c r="AH28" s="165"/>
      <c r="AI28" s="165"/>
      <c r="AJ28" s="389"/>
      <c r="AL28" s="125"/>
      <c r="AM28" s="97"/>
      <c r="AN28" s="97"/>
      <c r="AO28" s="104"/>
      <c r="AP28" s="125"/>
      <c r="AQ28" s="104"/>
      <c r="AR28" s="105"/>
      <c r="AS28" s="88"/>
      <c r="AT28" s="461"/>
      <c r="AU28" s="88"/>
      <c r="AV28" s="88"/>
      <c r="AW28" s="507"/>
      <c r="AX28" s="453"/>
      <c r="AY28" s="453"/>
      <c r="AZ28" s="453"/>
      <c r="BA28" s="453"/>
      <c r="BB28" s="453"/>
    </row>
    <row r="29" spans="1:62" ht="18" customHeight="1">
      <c r="A29" s="725" t="s">
        <v>15</v>
      </c>
      <c r="B29" s="719" t="s">
        <v>44</v>
      </c>
      <c r="C29" s="720"/>
      <c r="D29" s="222"/>
      <c r="E29" s="261">
        <f>SUM(E5:E28)</f>
        <v>0</v>
      </c>
      <c r="F29" s="262">
        <f>SUM(F5:F28)</f>
        <v>0</v>
      </c>
      <c r="G29" s="172">
        <f>SUM(G5:G28)</f>
        <v>0</v>
      </c>
      <c r="H29" s="271"/>
      <c r="I29" s="719" t="s">
        <v>56</v>
      </c>
      <c r="J29" s="720"/>
      <c r="K29" s="176"/>
      <c r="L29" s="178">
        <f>SUM(L5:L28)</f>
        <v>0</v>
      </c>
      <c r="M29" s="178">
        <f>SUM(M5:M28)</f>
        <v>0</v>
      </c>
      <c r="N29" s="178">
        <f>SUM(N8:N28)</f>
        <v>0</v>
      </c>
      <c r="O29" s="285"/>
      <c r="P29" s="719" t="s">
        <v>44</v>
      </c>
      <c r="Q29" s="720"/>
      <c r="R29" s="177"/>
      <c r="S29" s="177"/>
      <c r="T29" s="177"/>
      <c r="U29" s="177"/>
      <c r="V29" s="177"/>
      <c r="W29" s="719" t="s">
        <v>16</v>
      </c>
      <c r="X29" s="720"/>
      <c r="Y29" s="177"/>
      <c r="Z29" s="178">
        <f>SUM(Z5:Z28)</f>
        <v>4</v>
      </c>
      <c r="AA29" s="198">
        <f>SUM(AA5:AA28)</f>
        <v>2.8787012987012988</v>
      </c>
      <c r="AB29" s="178">
        <f>SUM(AB5:AB28)</f>
        <v>1.6300000000000001</v>
      </c>
      <c r="AC29" s="314"/>
      <c r="AD29" s="719" t="s">
        <v>140</v>
      </c>
      <c r="AE29" s="720"/>
      <c r="AF29" s="177"/>
      <c r="AG29" s="178">
        <f>SUM(AG5:AG28)</f>
        <v>4</v>
      </c>
      <c r="AH29" s="357">
        <f>SUM(AH5:AH28)</f>
        <v>2.6155844155844159</v>
      </c>
      <c r="AI29" s="178">
        <f>SUM(AI5:AI28)</f>
        <v>1.5</v>
      </c>
      <c r="AJ29" s="175"/>
      <c r="AL29" s="125"/>
      <c r="AM29" s="97"/>
      <c r="AN29" s="97"/>
      <c r="AO29" s="104"/>
      <c r="AP29" s="125"/>
      <c r="AQ29" s="104"/>
      <c r="AR29" s="105"/>
      <c r="AS29" s="88"/>
      <c r="AT29" s="461"/>
      <c r="AU29" s="88"/>
      <c r="AV29" s="88"/>
      <c r="AW29" s="507"/>
      <c r="AX29" s="453"/>
      <c r="AY29" s="453"/>
      <c r="AZ29" s="453"/>
      <c r="BA29" s="453"/>
      <c r="BB29" s="453"/>
    </row>
    <row r="30" spans="1:62" ht="18" customHeight="1">
      <c r="A30" s="726"/>
      <c r="B30" s="728" t="s">
        <v>46</v>
      </c>
      <c r="C30" s="687"/>
      <c r="D30" s="263">
        <f>E29</f>
        <v>0</v>
      </c>
      <c r="E30" s="226"/>
      <c r="F30" s="226"/>
      <c r="G30" s="166"/>
      <c r="H30" s="272"/>
      <c r="I30" s="728" t="s">
        <v>57</v>
      </c>
      <c r="J30" s="687"/>
      <c r="K30" s="179">
        <f>L29</f>
        <v>0</v>
      </c>
      <c r="L30" s="166"/>
      <c r="M30" s="166"/>
      <c r="N30" s="166"/>
      <c r="O30" s="286"/>
      <c r="P30" s="686" t="s">
        <v>46</v>
      </c>
      <c r="Q30" s="687"/>
      <c r="R30" s="263">
        <f>S29</f>
        <v>0</v>
      </c>
      <c r="S30" s="226"/>
      <c r="T30" s="226"/>
      <c r="U30" s="226"/>
      <c r="V30" s="304"/>
      <c r="W30" s="686" t="s">
        <v>46</v>
      </c>
      <c r="X30" s="687"/>
      <c r="Y30" s="179">
        <f>Z29</f>
        <v>4</v>
      </c>
      <c r="Z30" s="166"/>
      <c r="AA30" s="166"/>
      <c r="AB30" s="166"/>
      <c r="AC30" s="301"/>
      <c r="AD30" s="686" t="s">
        <v>141</v>
      </c>
      <c r="AE30" s="687"/>
      <c r="AF30" s="179">
        <f>AG29</f>
        <v>4</v>
      </c>
      <c r="AG30" s="166"/>
      <c r="AH30" s="166"/>
      <c r="AI30" s="166"/>
      <c r="AJ30" s="390"/>
      <c r="AL30" s="125"/>
      <c r="AM30" s="97"/>
      <c r="AN30" s="731"/>
      <c r="AO30" s="461"/>
      <c r="AP30" s="461"/>
      <c r="AQ30" s="104"/>
      <c r="AR30" s="105"/>
      <c r="AS30" s="88"/>
      <c r="AT30" s="461"/>
      <c r="AU30" s="88"/>
      <c r="AV30" s="88"/>
      <c r="AW30" s="507"/>
      <c r="AX30" s="453"/>
      <c r="AY30" s="453"/>
      <c r="AZ30" s="453"/>
      <c r="BA30" s="453"/>
      <c r="BB30" s="453"/>
    </row>
    <row r="31" spans="1:62" ht="18" customHeight="1">
      <c r="A31" s="726"/>
      <c r="B31" s="686" t="s">
        <v>58</v>
      </c>
      <c r="C31" s="687"/>
      <c r="D31" s="234">
        <f>F29</f>
        <v>0</v>
      </c>
      <c r="E31" s="226"/>
      <c r="F31" s="235"/>
      <c r="G31" s="167"/>
      <c r="H31" s="272"/>
      <c r="I31" s="686" t="s">
        <v>58</v>
      </c>
      <c r="J31" s="687"/>
      <c r="K31" s="128">
        <f>M29</f>
        <v>0</v>
      </c>
      <c r="L31" s="167"/>
      <c r="M31" s="167"/>
      <c r="N31" s="167"/>
      <c r="O31" s="283"/>
      <c r="P31" s="686" t="s">
        <v>39</v>
      </c>
      <c r="Q31" s="687"/>
      <c r="R31" s="234">
        <f>T29</f>
        <v>0</v>
      </c>
      <c r="S31" s="492"/>
      <c r="T31" s="235"/>
      <c r="U31" s="235"/>
      <c r="V31" s="304"/>
      <c r="W31" s="686" t="s">
        <v>39</v>
      </c>
      <c r="X31" s="687"/>
      <c r="Y31" s="128">
        <f>AA29</f>
        <v>2.8787012987012988</v>
      </c>
      <c r="Z31" s="167"/>
      <c r="AA31" s="167"/>
      <c r="AB31" s="167"/>
      <c r="AC31" s="301"/>
      <c r="AD31" s="686" t="s">
        <v>39</v>
      </c>
      <c r="AE31" s="687"/>
      <c r="AF31" s="128">
        <f>AH29</f>
        <v>2.6155844155844159</v>
      </c>
      <c r="AG31" s="167"/>
      <c r="AH31" s="167"/>
      <c r="AI31" s="167"/>
      <c r="AJ31" s="390"/>
      <c r="AL31" s="125"/>
      <c r="AM31" s="97"/>
      <c r="AN31" s="731"/>
      <c r="AO31" s="88"/>
      <c r="AP31" s="461"/>
      <c r="AQ31" s="465"/>
      <c r="AR31" s="464"/>
      <c r="AS31" s="464"/>
      <c r="AT31" s="508"/>
      <c r="AU31" s="508"/>
      <c r="AV31" s="342"/>
      <c r="AW31" s="507"/>
      <c r="AX31" s="453"/>
      <c r="AY31" s="453"/>
      <c r="AZ31" s="453"/>
      <c r="BA31" s="453"/>
      <c r="BB31" s="453"/>
    </row>
    <row r="32" spans="1:62" ht="18" customHeight="1">
      <c r="A32" s="726"/>
      <c r="B32" s="662" t="s">
        <v>186</v>
      </c>
      <c r="C32" s="663"/>
      <c r="D32" s="234">
        <f>G29</f>
        <v>0</v>
      </c>
      <c r="E32" s="235"/>
      <c r="F32" s="235"/>
      <c r="G32" s="167"/>
      <c r="H32" s="272"/>
      <c r="I32" s="662" t="s">
        <v>186</v>
      </c>
      <c r="J32" s="663"/>
      <c r="K32" s="128">
        <f>N29</f>
        <v>0</v>
      </c>
      <c r="L32" s="167"/>
      <c r="M32" s="167"/>
      <c r="N32" s="167"/>
      <c r="O32" s="283"/>
      <c r="P32" s="686" t="s">
        <v>186</v>
      </c>
      <c r="Q32" s="687"/>
      <c r="R32" s="234">
        <f>U29</f>
        <v>0</v>
      </c>
      <c r="S32" s="493"/>
      <c r="T32" s="491"/>
      <c r="U32" s="235"/>
      <c r="V32" s="304"/>
      <c r="W32" s="686" t="s">
        <v>186</v>
      </c>
      <c r="X32" s="687"/>
      <c r="Y32" s="128">
        <f>AB29</f>
        <v>1.6300000000000001</v>
      </c>
      <c r="Z32" s="167"/>
      <c r="AA32" s="167"/>
      <c r="AB32" s="167"/>
      <c r="AC32" s="301"/>
      <c r="AD32" s="686" t="s">
        <v>186</v>
      </c>
      <c r="AE32" s="687"/>
      <c r="AF32" s="128">
        <f>AI29</f>
        <v>1.5</v>
      </c>
      <c r="AG32" s="167"/>
      <c r="AH32" s="167"/>
      <c r="AI32" s="167"/>
      <c r="AJ32" s="390"/>
      <c r="AL32" s="125"/>
      <c r="AM32" s="97"/>
      <c r="AN32" s="731"/>
      <c r="AO32" s="88"/>
      <c r="AP32" s="461"/>
      <c r="AQ32" s="465"/>
      <c r="AR32" s="12"/>
      <c r="AS32" s="464"/>
      <c r="AT32" s="508"/>
      <c r="AU32" s="508"/>
      <c r="AV32" s="508"/>
      <c r="AW32" s="507"/>
      <c r="AX32" s="453"/>
      <c r="AY32" s="453"/>
      <c r="AZ32" s="453"/>
      <c r="BA32" s="453"/>
      <c r="BB32" s="453"/>
    </row>
    <row r="33" spans="1:54" ht="18" customHeight="1">
      <c r="A33" s="726"/>
      <c r="B33" s="662" t="s">
        <v>187</v>
      </c>
      <c r="C33" s="663"/>
      <c r="D33" s="82"/>
      <c r="E33" s="168"/>
      <c r="F33" s="168"/>
      <c r="G33" s="168"/>
      <c r="H33" s="272"/>
      <c r="I33" s="662" t="s">
        <v>187</v>
      </c>
      <c r="J33" s="663"/>
      <c r="K33" s="82"/>
      <c r="L33" s="168"/>
      <c r="M33" s="168"/>
      <c r="N33" s="168"/>
      <c r="O33" s="283"/>
      <c r="P33" s="686" t="s">
        <v>187</v>
      </c>
      <c r="Q33" s="687"/>
      <c r="R33" s="237"/>
      <c r="S33" s="236"/>
      <c r="T33" s="236"/>
      <c r="U33" s="236"/>
      <c r="V33" s="304"/>
      <c r="W33" s="686" t="s">
        <v>187</v>
      </c>
      <c r="X33" s="687"/>
      <c r="Y33" s="82">
        <v>1</v>
      </c>
      <c r="Z33" s="168"/>
      <c r="AA33" s="168"/>
      <c r="AB33" s="168"/>
      <c r="AC33" s="301"/>
      <c r="AD33" s="686" t="s">
        <v>187</v>
      </c>
      <c r="AE33" s="687"/>
      <c r="AF33" s="82"/>
      <c r="AG33" s="168"/>
      <c r="AH33" s="168"/>
      <c r="AI33" s="168"/>
      <c r="AJ33" s="390"/>
      <c r="AL33" s="125"/>
      <c r="AM33" s="100"/>
      <c r="AN33" s="731"/>
      <c r="AO33" s="453"/>
      <c r="AP33" s="453"/>
      <c r="AQ33" s="465"/>
      <c r="AR33" s="12"/>
      <c r="AS33" s="12"/>
      <c r="AT33" s="508"/>
      <c r="AU33" s="508"/>
      <c r="AV33" s="508"/>
      <c r="AW33" s="507"/>
      <c r="AX33" s="453"/>
      <c r="AY33" s="453"/>
      <c r="AZ33" s="453"/>
      <c r="BA33" s="453"/>
      <c r="BB33" s="453"/>
    </row>
    <row r="34" spans="1:54" ht="18" customHeight="1">
      <c r="A34" s="726"/>
      <c r="B34" s="660" t="s">
        <v>10</v>
      </c>
      <c r="C34" s="661"/>
      <c r="D34" s="90"/>
      <c r="E34" s="169"/>
      <c r="F34" s="169"/>
      <c r="G34" s="169"/>
      <c r="H34" s="273"/>
      <c r="I34" s="660" t="s">
        <v>10</v>
      </c>
      <c r="J34" s="661"/>
      <c r="K34" s="90"/>
      <c r="L34" s="169"/>
      <c r="M34" s="169"/>
      <c r="N34" s="169"/>
      <c r="O34" s="287"/>
      <c r="P34" s="717" t="s">
        <v>10</v>
      </c>
      <c r="Q34" s="718"/>
      <c r="R34" s="90"/>
      <c r="S34" s="169"/>
      <c r="T34" s="169"/>
      <c r="U34" s="169"/>
      <c r="V34" s="305"/>
      <c r="W34" s="717" t="s">
        <v>10</v>
      </c>
      <c r="X34" s="718"/>
      <c r="Y34" s="90"/>
      <c r="Z34" s="169"/>
      <c r="AA34" s="169"/>
      <c r="AB34" s="169"/>
      <c r="AC34" s="315"/>
      <c r="AD34" s="686" t="s">
        <v>63</v>
      </c>
      <c r="AE34" s="687"/>
      <c r="AF34" s="90"/>
      <c r="AG34" s="169"/>
      <c r="AH34" s="169"/>
      <c r="AI34" s="169"/>
      <c r="AJ34" s="391"/>
      <c r="AL34" s="125"/>
      <c r="AM34" s="125"/>
      <c r="AN34" s="731"/>
      <c r="AO34" s="125"/>
      <c r="AP34" s="125"/>
      <c r="AQ34" s="465"/>
      <c r="AR34" s="88"/>
      <c r="AS34" s="193"/>
      <c r="AT34" s="88"/>
      <c r="AU34" s="88"/>
      <c r="AV34" s="88"/>
      <c r="AW34" s="279"/>
      <c r="AX34" s="453"/>
      <c r="AY34" s="453"/>
      <c r="AZ34" s="453"/>
      <c r="BA34" s="453"/>
      <c r="BB34" s="453"/>
    </row>
    <row r="35" spans="1:54" s="34" customFormat="1" ht="18" customHeight="1">
      <c r="A35" s="726"/>
      <c r="B35" s="663" t="s">
        <v>9</v>
      </c>
      <c r="C35" s="723"/>
      <c r="D35" s="86"/>
      <c r="E35" s="170"/>
      <c r="F35" s="170"/>
      <c r="G35" s="170"/>
      <c r="H35" s="274"/>
      <c r="I35" s="663" t="s">
        <v>9</v>
      </c>
      <c r="J35" s="723"/>
      <c r="K35" s="86"/>
      <c r="L35" s="170"/>
      <c r="M35" s="170"/>
      <c r="N35" s="170"/>
      <c r="O35" s="288"/>
      <c r="P35" s="686" t="s">
        <v>9</v>
      </c>
      <c r="Q35" s="687"/>
      <c r="R35" s="86"/>
      <c r="S35" s="170"/>
      <c r="T35" s="256"/>
      <c r="U35" s="170"/>
      <c r="V35" s="306"/>
      <c r="W35" s="735" t="s">
        <v>9</v>
      </c>
      <c r="X35" s="663"/>
      <c r="Y35" s="86" t="s">
        <v>48</v>
      </c>
      <c r="Z35" s="170"/>
      <c r="AA35" s="170"/>
      <c r="AB35" s="170"/>
      <c r="AC35" s="306"/>
      <c r="AD35" s="735" t="s">
        <v>64</v>
      </c>
      <c r="AE35" s="663"/>
      <c r="AF35" s="86">
        <v>2.5</v>
      </c>
      <c r="AG35" s="170"/>
      <c r="AH35" s="170"/>
      <c r="AI35" s="170"/>
      <c r="AJ35" s="392"/>
      <c r="AM35" s="35"/>
      <c r="AN35" s="35"/>
      <c r="AO35" s="35"/>
      <c r="AP35" s="35"/>
      <c r="AQ35" s="465"/>
      <c r="AR35" s="55"/>
      <c r="AS35" s="97"/>
      <c r="AT35" s="88"/>
      <c r="AU35" s="88"/>
      <c r="AV35" s="88"/>
      <c r="AW35" s="279"/>
      <c r="AX35" s="35"/>
      <c r="AY35" s="35"/>
      <c r="AZ35" s="35"/>
      <c r="BA35" s="35"/>
      <c r="BB35" s="35"/>
    </row>
    <row r="36" spans="1:54" s="34" customFormat="1" ht="18" customHeight="1" thickBot="1">
      <c r="A36" s="727"/>
      <c r="B36" s="721" t="s">
        <v>47</v>
      </c>
      <c r="C36" s="722"/>
      <c r="D36" s="85">
        <v>0</v>
      </c>
      <c r="E36" s="171"/>
      <c r="F36" s="171"/>
      <c r="G36" s="171"/>
      <c r="H36" s="275"/>
      <c r="I36" s="721" t="s">
        <v>47</v>
      </c>
      <c r="J36" s="722"/>
      <c r="K36" s="85">
        <f>K30*70+K31*75+K32*25+K33*60+K34*120+K35*45</f>
        <v>0</v>
      </c>
      <c r="L36" s="171"/>
      <c r="M36" s="171"/>
      <c r="N36" s="171"/>
      <c r="O36" s="289"/>
      <c r="P36" s="729" t="s">
        <v>47</v>
      </c>
      <c r="Q36" s="730"/>
      <c r="R36" s="85">
        <f>R30*70+R31*75+R32*25+R33*60+R34*120+R35*45</f>
        <v>0</v>
      </c>
      <c r="S36" s="171"/>
      <c r="T36" s="171"/>
      <c r="U36" s="171"/>
      <c r="V36" s="307"/>
      <c r="W36" s="736" t="s">
        <v>47</v>
      </c>
      <c r="X36" s="722"/>
      <c r="Y36" s="85">
        <f>Y30*70+Y31*75+Y32*25+Y33*60+Y34*120+Y35*45</f>
        <v>709.15259740259739</v>
      </c>
      <c r="Z36" s="171"/>
      <c r="AA36" s="171"/>
      <c r="AB36" s="171"/>
      <c r="AC36" s="316"/>
      <c r="AD36" s="733" t="s">
        <v>74</v>
      </c>
      <c r="AE36" s="734"/>
      <c r="AF36" s="85">
        <f>AF30*70+AF31*75+AF32*25+AF33*60+AF34*120+AF35*45</f>
        <v>626.16883116883116</v>
      </c>
      <c r="AG36" s="171"/>
      <c r="AH36" s="171"/>
      <c r="AI36" s="171"/>
      <c r="AJ36" s="393"/>
    </row>
    <row r="37" spans="1:54" s="34" customFormat="1" ht="27" customHeight="1">
      <c r="A37" s="35" t="s">
        <v>372</v>
      </c>
      <c r="B37" s="118"/>
      <c r="C37" s="118"/>
      <c r="D37" s="35"/>
      <c r="E37" s="35"/>
      <c r="F37" s="35"/>
      <c r="G37" s="35"/>
      <c r="H37" s="276"/>
      <c r="I37" s="34" t="s">
        <v>22</v>
      </c>
      <c r="K37" s="35" t="s">
        <v>23</v>
      </c>
      <c r="L37" s="35"/>
      <c r="M37" s="35"/>
      <c r="N37" s="35"/>
      <c r="O37" s="290"/>
      <c r="P37" s="35"/>
      <c r="Q37" s="35"/>
      <c r="R37" s="35"/>
      <c r="S37" s="35"/>
      <c r="T37" s="35"/>
      <c r="U37" s="35"/>
      <c r="V37" s="308"/>
      <c r="W37" s="35"/>
      <c r="Y37" s="34" t="s">
        <v>24</v>
      </c>
      <c r="Z37" s="35"/>
      <c r="AA37" s="35"/>
      <c r="AB37" s="35"/>
      <c r="AC37" s="317"/>
      <c r="AG37" s="35"/>
      <c r="AH37" s="35"/>
      <c r="AI37" s="35"/>
      <c r="AJ37" s="276"/>
    </row>
    <row r="38" spans="1:54" s="36" customFormat="1" ht="18" customHeight="1">
      <c r="A38" s="649" t="s">
        <v>40</v>
      </c>
      <c r="B38" s="649"/>
      <c r="C38" s="649"/>
      <c r="D38" s="649"/>
      <c r="E38" s="649"/>
      <c r="F38" s="649"/>
      <c r="G38" s="649"/>
      <c r="H38" s="649"/>
      <c r="I38" s="649"/>
      <c r="J38" s="649"/>
      <c r="K38" s="649"/>
      <c r="L38" s="451"/>
      <c r="M38" s="451"/>
      <c r="N38" s="451"/>
      <c r="O38" s="277"/>
      <c r="P38" s="57"/>
      <c r="Q38" s="57"/>
      <c r="R38" s="57"/>
      <c r="S38" s="451"/>
      <c r="T38" s="451"/>
      <c r="U38" s="451"/>
      <c r="V38" s="309"/>
      <c r="W38" s="57"/>
      <c r="X38" s="54"/>
      <c r="Y38" s="54"/>
      <c r="Z38" s="451"/>
      <c r="AA38" s="451"/>
      <c r="AB38" s="451"/>
      <c r="AC38" s="318"/>
      <c r="AG38" s="451"/>
      <c r="AH38" s="451"/>
      <c r="AI38" s="451"/>
      <c r="AJ38" s="329"/>
    </row>
    <row r="39" spans="1:54" s="38" customFormat="1" ht="18" customHeight="1">
      <c r="A39" s="648" t="s">
        <v>12</v>
      </c>
      <c r="B39" s="648"/>
      <c r="C39" s="648"/>
      <c r="D39" s="648"/>
      <c r="E39" s="648"/>
      <c r="F39" s="648"/>
      <c r="G39" s="648"/>
      <c r="H39" s="648"/>
      <c r="I39" s="648"/>
      <c r="J39" s="648"/>
      <c r="K39" s="648"/>
      <c r="L39" s="648"/>
      <c r="M39" s="648"/>
      <c r="N39" s="648"/>
      <c r="O39" s="648"/>
      <c r="P39" s="648"/>
      <c r="Q39" s="648"/>
      <c r="R39" s="648"/>
      <c r="S39" s="648"/>
      <c r="T39" s="648"/>
      <c r="U39" s="648"/>
      <c r="V39" s="648"/>
      <c r="W39" s="648"/>
      <c r="X39" s="648"/>
      <c r="Y39" s="37"/>
      <c r="Z39" s="37"/>
      <c r="AA39" s="37"/>
      <c r="AB39" s="37"/>
      <c r="AC39" s="319"/>
      <c r="AG39" s="37"/>
      <c r="AH39" s="37"/>
      <c r="AI39" s="37"/>
      <c r="AJ39" s="330"/>
    </row>
    <row r="40" spans="1:54" s="38" customFormat="1" ht="18" customHeight="1">
      <c r="A40" s="58" t="s">
        <v>11</v>
      </c>
      <c r="B40" s="58"/>
      <c r="C40" s="58"/>
      <c r="D40" s="37"/>
      <c r="E40" s="37"/>
      <c r="F40" s="37"/>
      <c r="G40" s="37"/>
      <c r="H40" s="277"/>
      <c r="I40" s="40"/>
      <c r="J40" s="40"/>
      <c r="K40" s="58"/>
      <c r="L40" s="37"/>
      <c r="M40" s="37"/>
      <c r="N40" s="37"/>
      <c r="O40" s="291"/>
      <c r="P40" s="40"/>
      <c r="Q40" s="40"/>
      <c r="R40" s="40"/>
      <c r="S40" s="37"/>
      <c r="T40" s="37"/>
      <c r="U40" s="37"/>
      <c r="V40" s="310"/>
      <c r="W40" s="41"/>
      <c r="X40" s="37"/>
      <c r="Y40" s="37"/>
      <c r="Z40" s="37"/>
      <c r="AA40" s="37"/>
      <c r="AB40" s="37"/>
      <c r="AC40" s="319"/>
      <c r="AG40" s="37"/>
      <c r="AH40" s="37"/>
      <c r="AI40" s="37"/>
      <c r="AJ40" s="330"/>
    </row>
    <row r="41" spans="1:54">
      <c r="A41" s="453"/>
      <c r="B41" s="453"/>
      <c r="C41" s="453"/>
      <c r="D41" s="453"/>
      <c r="E41" s="453"/>
      <c r="F41" s="453"/>
      <c r="G41" s="453"/>
      <c r="H41" s="278"/>
      <c r="I41" s="732"/>
      <c r="J41" s="193"/>
      <c r="K41" s="96"/>
      <c r="L41" s="88"/>
      <c r="M41" s="88"/>
      <c r="N41" s="180"/>
      <c r="O41" s="292"/>
      <c r="P41" s="125"/>
      <c r="Q41" s="44"/>
      <c r="R41" s="453"/>
      <c r="S41" s="453"/>
      <c r="T41" s="453"/>
      <c r="U41" s="453"/>
      <c r="V41" s="311"/>
      <c r="W41" s="453"/>
      <c r="X41" s="453"/>
      <c r="Y41" s="453"/>
      <c r="Z41" s="453"/>
      <c r="AA41" s="453"/>
      <c r="AB41" s="453"/>
      <c r="AC41" s="311"/>
      <c r="AD41" s="453"/>
    </row>
    <row r="42" spans="1:54">
      <c r="A42" s="453"/>
      <c r="B42" s="453"/>
      <c r="C42" s="453"/>
      <c r="D42" s="453"/>
      <c r="E42" s="453"/>
      <c r="F42" s="453"/>
      <c r="G42" s="453"/>
      <c r="H42" s="278"/>
      <c r="I42" s="732"/>
      <c r="J42" s="193"/>
      <c r="K42" s="96"/>
      <c r="L42" s="88"/>
      <c r="M42" s="88"/>
      <c r="N42" s="180"/>
      <c r="O42" s="292"/>
      <c r="P42" s="125"/>
      <c r="Q42" s="44"/>
      <c r="R42" s="453"/>
      <c r="S42" s="453"/>
      <c r="T42" s="453"/>
      <c r="U42" s="453"/>
      <c r="V42" s="311"/>
      <c r="W42" s="731"/>
      <c r="X42" s="461"/>
      <c r="Y42" s="461"/>
      <c r="Z42" s="12"/>
      <c r="AA42" s="12"/>
      <c r="AB42" s="44"/>
      <c r="AC42" s="320"/>
      <c r="AD42" s="453"/>
    </row>
    <row r="43" spans="1:54">
      <c r="A43" s="453"/>
      <c r="B43" s="731"/>
      <c r="C43" s="88"/>
      <c r="D43" s="88"/>
      <c r="E43" s="461"/>
      <c r="F43" s="44"/>
      <c r="G43" s="180"/>
      <c r="H43" s="279"/>
      <c r="I43" s="732"/>
      <c r="J43" s="193"/>
      <c r="K43" s="96"/>
      <c r="L43" s="88"/>
      <c r="M43" s="88"/>
      <c r="N43" s="180"/>
      <c r="O43" s="292"/>
      <c r="P43" s="125"/>
      <c r="Q43" s="44"/>
      <c r="R43" s="453"/>
      <c r="S43" s="453"/>
      <c r="T43" s="453"/>
      <c r="U43" s="453"/>
      <c r="V43" s="311"/>
      <c r="W43" s="731"/>
      <c r="X43" s="461"/>
      <c r="Y43" s="461"/>
      <c r="Z43" s="12"/>
      <c r="AA43" s="12"/>
      <c r="AB43" s="44"/>
      <c r="AC43" s="321"/>
      <c r="AD43" s="453"/>
    </row>
    <row r="44" spans="1:54">
      <c r="A44" s="453"/>
      <c r="B44" s="731"/>
      <c r="C44" s="88"/>
      <c r="D44" s="461"/>
      <c r="E44" s="461"/>
      <c r="F44" s="180"/>
      <c r="G44" s="180"/>
      <c r="H44" s="279"/>
      <c r="I44" s="732"/>
      <c r="J44" s="125"/>
      <c r="K44" s="125"/>
      <c r="L44" s="88"/>
      <c r="M44" s="88"/>
      <c r="N44" s="88"/>
      <c r="O44" s="279"/>
      <c r="P44" s="125"/>
      <c r="Q44" s="44"/>
      <c r="R44" s="453"/>
      <c r="S44" s="453"/>
      <c r="T44" s="453"/>
      <c r="U44" s="453"/>
      <c r="V44" s="311"/>
      <c r="W44" s="731"/>
      <c r="X44" s="88"/>
      <c r="Y44" s="461"/>
      <c r="Z44" s="12"/>
      <c r="AA44" s="12"/>
      <c r="AB44" s="12"/>
      <c r="AC44" s="322"/>
      <c r="AD44" s="453"/>
    </row>
    <row r="45" spans="1:54">
      <c r="A45" s="453"/>
      <c r="B45" s="731"/>
      <c r="C45" s="88"/>
      <c r="D45" s="461"/>
      <c r="E45" s="461"/>
      <c r="F45" s="44"/>
      <c r="G45" s="180"/>
      <c r="H45" s="279"/>
      <c r="I45" s="732"/>
      <c r="J45" s="125"/>
      <c r="K45" s="125"/>
      <c r="L45" s="88"/>
      <c r="M45" s="88"/>
      <c r="N45" s="88"/>
      <c r="O45" s="279"/>
      <c r="P45" s="125"/>
      <c r="Q45" s="44"/>
      <c r="R45" s="453"/>
      <c r="S45" s="453"/>
      <c r="T45" s="453"/>
      <c r="U45" s="453"/>
      <c r="V45" s="311"/>
      <c r="W45" s="731"/>
      <c r="X45" s="88"/>
      <c r="Y45" s="461"/>
      <c r="Z45" s="12"/>
      <c r="AA45" s="12"/>
      <c r="AB45" s="12"/>
      <c r="AC45" s="323"/>
      <c r="AD45" s="453"/>
    </row>
    <row r="46" spans="1:54">
      <c r="A46" s="453"/>
      <c r="B46" s="731"/>
      <c r="C46" s="88"/>
      <c r="D46" s="461"/>
      <c r="E46" s="461"/>
      <c r="F46" s="180"/>
      <c r="G46" s="180"/>
      <c r="H46" s="279"/>
      <c r="I46" s="125"/>
      <c r="J46" s="96"/>
      <c r="K46" s="125"/>
      <c r="L46" s="125"/>
      <c r="M46" s="125"/>
      <c r="N46" s="125"/>
      <c r="O46" s="278"/>
      <c r="P46" s="125"/>
      <c r="Q46" s="44"/>
      <c r="R46" s="453"/>
      <c r="S46" s="453"/>
      <c r="T46" s="453"/>
      <c r="U46" s="453"/>
      <c r="V46" s="311"/>
      <c r="W46" s="731"/>
      <c r="X46" s="88"/>
      <c r="Y46" s="461"/>
      <c r="Z46" s="12"/>
      <c r="AA46" s="12"/>
      <c r="AB46" s="12"/>
      <c r="AC46" s="323"/>
      <c r="AD46" s="453"/>
    </row>
    <row r="47" spans="1:54">
      <c r="A47" s="453"/>
      <c r="B47" s="731"/>
      <c r="C47" s="96"/>
      <c r="D47" s="461"/>
      <c r="E47" s="461"/>
      <c r="F47" s="453"/>
      <c r="G47" s="453"/>
      <c r="H47" s="279"/>
      <c r="I47" s="125"/>
      <c r="J47" s="96"/>
      <c r="K47" s="125"/>
      <c r="L47" s="125"/>
      <c r="M47" s="125"/>
      <c r="N47" s="125"/>
      <c r="O47" s="278"/>
      <c r="P47" s="125"/>
      <c r="Q47" s="44"/>
      <c r="R47" s="453"/>
      <c r="S47" s="453"/>
      <c r="T47" s="453"/>
      <c r="U47" s="453"/>
      <c r="V47" s="311"/>
      <c r="W47" s="453"/>
      <c r="X47" s="453"/>
      <c r="Y47" s="453"/>
      <c r="Z47" s="453"/>
      <c r="AA47" s="453"/>
      <c r="AB47" s="453"/>
      <c r="AC47" s="311"/>
      <c r="AD47" s="453"/>
    </row>
    <row r="48" spans="1:54">
      <c r="A48" s="453"/>
      <c r="B48" s="453"/>
      <c r="C48" s="453"/>
      <c r="D48" s="453"/>
      <c r="E48" s="453"/>
      <c r="F48" s="453"/>
      <c r="G48" s="453"/>
      <c r="H48" s="278"/>
      <c r="I48" s="125"/>
      <c r="J48" s="96"/>
      <c r="K48" s="125"/>
      <c r="L48" s="125"/>
      <c r="M48" s="125"/>
      <c r="N48" s="125"/>
      <c r="O48" s="278"/>
      <c r="P48" s="125"/>
      <c r="Q48" s="44"/>
      <c r="R48" s="453"/>
      <c r="S48" s="453"/>
      <c r="T48" s="453"/>
      <c r="U48" s="453"/>
      <c r="V48" s="311"/>
      <c r="W48" s="453"/>
      <c r="X48" s="453"/>
      <c r="Y48" s="453"/>
      <c r="Z48" s="453"/>
      <c r="AA48" s="453"/>
      <c r="AB48" s="453"/>
      <c r="AC48" s="311"/>
      <c r="AD48" s="453"/>
    </row>
    <row r="49" spans="2:2" ht="21">
      <c r="B49" s="14"/>
    </row>
    <row r="50" spans="2:2" ht="21">
      <c r="B50" s="14"/>
    </row>
    <row r="51" spans="2:2">
      <c r="B51" s="453"/>
    </row>
    <row r="66" spans="11:17">
      <c r="K66" s="455"/>
      <c r="L66" s="455"/>
      <c r="M66" s="52"/>
      <c r="N66" s="164"/>
      <c r="O66" s="293"/>
      <c r="P66" s="164"/>
      <c r="Q66" s="48"/>
    </row>
  </sheetData>
  <mergeCells count="98">
    <mergeCell ref="B43:B47"/>
    <mergeCell ref="AN30:AN34"/>
    <mergeCell ref="I41:I45"/>
    <mergeCell ref="W42:W46"/>
    <mergeCell ref="AD36:AE36"/>
    <mergeCell ref="AD33:AE33"/>
    <mergeCell ref="AD32:AE32"/>
    <mergeCell ref="AD35:AE35"/>
    <mergeCell ref="W32:X32"/>
    <mergeCell ref="AD34:AE34"/>
    <mergeCell ref="W36:X36"/>
    <mergeCell ref="A39:X39"/>
    <mergeCell ref="W33:X33"/>
    <mergeCell ref="A38:K38"/>
    <mergeCell ref="AD31:AE31"/>
    <mergeCell ref="W35:X35"/>
    <mergeCell ref="P35:Q35"/>
    <mergeCell ref="W34:X34"/>
    <mergeCell ref="P36:Q36"/>
    <mergeCell ref="P33:Q33"/>
    <mergeCell ref="X18:X21"/>
    <mergeCell ref="W31:X31"/>
    <mergeCell ref="W29:X29"/>
    <mergeCell ref="W30:X30"/>
    <mergeCell ref="B36:C36"/>
    <mergeCell ref="B35:C35"/>
    <mergeCell ref="A22:A26"/>
    <mergeCell ref="I29:J29"/>
    <mergeCell ref="P29:Q29"/>
    <mergeCell ref="A29:A36"/>
    <mergeCell ref="B29:C29"/>
    <mergeCell ref="B30:C30"/>
    <mergeCell ref="I30:J30"/>
    <mergeCell ref="P32:Q32"/>
    <mergeCell ref="P30:Q30"/>
    <mergeCell ref="P31:Q31"/>
    <mergeCell ref="P22:P26"/>
    <mergeCell ref="I36:J36"/>
    <mergeCell ref="I35:J35"/>
    <mergeCell ref="B32:C32"/>
    <mergeCell ref="B33:C33"/>
    <mergeCell ref="B34:C34"/>
    <mergeCell ref="BF22:BF26"/>
    <mergeCell ref="W22:W26"/>
    <mergeCell ref="BB22:BB26"/>
    <mergeCell ref="AD22:AD26"/>
    <mergeCell ref="P34:Q34"/>
    <mergeCell ref="AD30:AE30"/>
    <mergeCell ref="AD29:AE29"/>
    <mergeCell ref="A7:A11"/>
    <mergeCell ref="W17:W21"/>
    <mergeCell ref="W7:W11"/>
    <mergeCell ref="W12:W16"/>
    <mergeCell ref="A17:A21"/>
    <mergeCell ref="A12:A16"/>
    <mergeCell ref="C18:C21"/>
    <mergeCell ref="AM7:AP17"/>
    <mergeCell ref="AD7:AD11"/>
    <mergeCell ref="AD12:AD16"/>
    <mergeCell ref="AE18:AE21"/>
    <mergeCell ref="AD17:AD21"/>
    <mergeCell ref="P5:P6"/>
    <mergeCell ref="P7:P11"/>
    <mergeCell ref="P12:P16"/>
    <mergeCell ref="P17:P21"/>
    <mergeCell ref="Q18:Q21"/>
    <mergeCell ref="I5:I6"/>
    <mergeCell ref="I32:J32"/>
    <mergeCell ref="D3:H3"/>
    <mergeCell ref="B22:B26"/>
    <mergeCell ref="B31:C31"/>
    <mergeCell ref="I31:J31"/>
    <mergeCell ref="J18:J21"/>
    <mergeCell ref="I22:I26"/>
    <mergeCell ref="I7:I11"/>
    <mergeCell ref="I12:I16"/>
    <mergeCell ref="I17:I21"/>
    <mergeCell ref="I3:J3"/>
    <mergeCell ref="B5:B6"/>
    <mergeCell ref="B7:B11"/>
    <mergeCell ref="B12:B16"/>
    <mergeCell ref="B17:B21"/>
    <mergeCell ref="K3:O3"/>
    <mergeCell ref="I34:J34"/>
    <mergeCell ref="I33:J33"/>
    <mergeCell ref="A1:AJ1"/>
    <mergeCell ref="W2:Y2"/>
    <mergeCell ref="AD2:AF2"/>
    <mergeCell ref="A5:A6"/>
    <mergeCell ref="W5:W6"/>
    <mergeCell ref="P3:Q3"/>
    <mergeCell ref="R3:V3"/>
    <mergeCell ref="W3:X3"/>
    <mergeCell ref="Y3:AC3"/>
    <mergeCell ref="AD3:AE3"/>
    <mergeCell ref="AF3:AJ3"/>
    <mergeCell ref="AD5:AD6"/>
    <mergeCell ref="B3:C3"/>
  </mergeCells>
  <phoneticPr fontId="1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7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6.5"/>
  <sheetData/>
  <phoneticPr fontId="1" type="noConversion"/>
  <pageMargins left="0.75" right="0.75" top="1" bottom="1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6.5"/>
  <sheetData/>
  <phoneticPr fontId="1" type="noConversion"/>
  <pageMargins left="0.75" right="0.75" top="1" bottom="1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6.5"/>
  <sheetData/>
  <phoneticPr fontId="1" type="noConversion"/>
  <pageMargins left="0.75" right="0.75" top="1" bottom="1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48"/>
  <sheetViews>
    <sheetView zoomScale="80" zoomScaleNormal="80" workbookViewId="0">
      <selection activeCell="W12" sqref="W12:W16"/>
    </sheetView>
  </sheetViews>
  <sheetFormatPr defaultColWidth="8.875" defaultRowHeight="16.5"/>
  <cols>
    <col min="1" max="1" width="8.875" style="4"/>
    <col min="2" max="2" width="9.5" style="4" customWidth="1"/>
    <col min="3" max="3" width="10.625" style="4" customWidth="1"/>
    <col min="4" max="4" width="8.375" style="4" customWidth="1"/>
    <col min="5" max="7" width="5.625" style="4" hidden="1" customWidth="1"/>
    <col min="8" max="8" width="5.625" style="265" customWidth="1"/>
    <col min="9" max="9" width="9.625" style="4" customWidth="1"/>
    <col min="10" max="10" width="10.625" style="4" customWidth="1"/>
    <col min="11" max="11" width="8.5" style="4" customWidth="1"/>
    <col min="12" max="14" width="5.625" style="4" hidden="1" customWidth="1"/>
    <col min="15" max="15" width="5.625" style="4" customWidth="1"/>
    <col min="16" max="16" width="10.375" style="4" customWidth="1"/>
    <col min="17" max="17" width="10.625" style="4" customWidth="1"/>
    <col min="18" max="18" width="8.375" style="4" customWidth="1"/>
    <col min="19" max="21" width="5.625" style="4" hidden="1" customWidth="1"/>
    <col min="22" max="22" width="5.625" style="312" customWidth="1"/>
    <col min="23" max="23" width="9.625" style="4" customWidth="1"/>
    <col min="24" max="24" width="10.875" style="4" customWidth="1"/>
    <col min="25" max="25" width="8.375" style="4" customWidth="1"/>
    <col min="26" max="28" width="5.625" style="4" hidden="1" customWidth="1"/>
    <col min="29" max="29" width="5.625" style="312" customWidth="1"/>
    <col min="30" max="30" width="9.625" style="4" customWidth="1"/>
    <col min="31" max="31" width="10.625" style="4" customWidth="1"/>
    <col min="32" max="32" width="8.375" style="4" customWidth="1"/>
    <col min="33" max="35" width="5.625" style="4" hidden="1" customWidth="1"/>
    <col min="36" max="36" width="5.625" style="312" customWidth="1"/>
    <col min="37" max="16384" width="8.875" style="4"/>
  </cols>
  <sheetData>
    <row r="1" spans="1:62" ht="21" customHeight="1">
      <c r="A1" s="664" t="s">
        <v>240</v>
      </c>
      <c r="B1" s="664"/>
      <c r="C1" s="664"/>
      <c r="D1" s="664"/>
      <c r="E1" s="664"/>
      <c r="F1" s="664"/>
      <c r="G1" s="664"/>
      <c r="H1" s="664"/>
      <c r="I1" s="664"/>
      <c r="J1" s="664"/>
      <c r="K1" s="664"/>
      <c r="L1" s="664"/>
      <c r="M1" s="664"/>
      <c r="N1" s="664"/>
      <c r="O1" s="664"/>
      <c r="P1" s="664"/>
      <c r="Q1" s="664"/>
      <c r="R1" s="664"/>
      <c r="S1" s="664"/>
      <c r="T1" s="664"/>
      <c r="U1" s="664"/>
      <c r="V1" s="664"/>
      <c r="W1" s="664"/>
      <c r="X1" s="664"/>
      <c r="Y1" s="664"/>
      <c r="Z1" s="664"/>
      <c r="AA1" s="664"/>
      <c r="AB1" s="664"/>
      <c r="AC1" s="664"/>
      <c r="AD1" s="664"/>
      <c r="AE1" s="664"/>
      <c r="AF1" s="664"/>
      <c r="AG1" s="664"/>
      <c r="AH1" s="664"/>
      <c r="AI1" s="664"/>
      <c r="AJ1" s="664"/>
      <c r="AK1" s="148"/>
      <c r="AL1" s="148"/>
      <c r="AM1" s="148"/>
      <c r="AN1" s="148"/>
      <c r="AR1" s="453"/>
      <c r="AS1" s="453"/>
      <c r="AT1" s="453"/>
      <c r="AU1" s="453"/>
      <c r="AV1" s="453"/>
      <c r="AW1" s="453"/>
      <c r="AX1" s="453"/>
      <c r="AY1" s="453"/>
      <c r="AZ1" s="453"/>
      <c r="BA1" s="453"/>
      <c r="BB1" s="453"/>
      <c r="BC1" s="453"/>
      <c r="BD1" s="453"/>
      <c r="BE1" s="453"/>
      <c r="BF1" s="453"/>
      <c r="BG1" s="453"/>
      <c r="BH1" s="453"/>
      <c r="BI1" s="453"/>
      <c r="BJ1" s="453"/>
    </row>
    <row r="2" spans="1:62" ht="21" customHeight="1" thickBot="1">
      <c r="A2" s="149" t="s">
        <v>370</v>
      </c>
      <c r="B2" s="9"/>
      <c r="C2" s="119"/>
      <c r="I2" s="9"/>
      <c r="J2" s="9"/>
      <c r="K2" s="9"/>
      <c r="O2" s="9"/>
      <c r="P2" s="9"/>
      <c r="Q2" s="9"/>
      <c r="R2" s="9"/>
      <c r="V2" s="294"/>
      <c r="W2" s="665" t="s">
        <v>6</v>
      </c>
      <c r="X2" s="666"/>
      <c r="Y2" s="666"/>
      <c r="AC2" s="294"/>
      <c r="AD2" s="665" t="s">
        <v>8</v>
      </c>
      <c r="AE2" s="665"/>
      <c r="AF2" s="665"/>
      <c r="AJ2" s="294"/>
      <c r="AK2" s="150"/>
      <c r="AL2" s="151"/>
      <c r="AM2" s="184"/>
      <c r="AN2" s="32"/>
      <c r="AO2" s="464"/>
      <c r="AP2" s="150"/>
      <c r="AQ2" s="150"/>
      <c r="AR2" s="150"/>
      <c r="AS2" s="453"/>
      <c r="AT2" s="453"/>
    </row>
    <row r="3" spans="1:62" s="136" customFormat="1" ht="24" customHeight="1" thickBot="1">
      <c r="A3" s="49" t="s">
        <v>70</v>
      </c>
      <c r="B3" s="671">
        <v>45204</v>
      </c>
      <c r="C3" s="749"/>
      <c r="D3" s="658" t="s">
        <v>165</v>
      </c>
      <c r="E3" s="659"/>
      <c r="F3" s="659"/>
      <c r="G3" s="659"/>
      <c r="H3" s="676"/>
      <c r="I3" s="671">
        <v>45205</v>
      </c>
      <c r="J3" s="749"/>
      <c r="K3" s="658" t="s">
        <v>72</v>
      </c>
      <c r="L3" s="659"/>
      <c r="M3" s="659"/>
      <c r="N3" s="659"/>
      <c r="O3" s="659"/>
      <c r="P3" s="671">
        <v>45206</v>
      </c>
      <c r="Q3" s="749"/>
      <c r="R3" s="673" t="s">
        <v>71</v>
      </c>
      <c r="S3" s="674"/>
      <c r="T3" s="674"/>
      <c r="U3" s="674"/>
      <c r="V3" s="675"/>
      <c r="W3" s="749">
        <v>45207</v>
      </c>
      <c r="X3" s="672"/>
      <c r="Y3" s="658" t="s">
        <v>73</v>
      </c>
      <c r="Z3" s="659"/>
      <c r="AA3" s="659"/>
      <c r="AB3" s="659"/>
      <c r="AC3" s="676"/>
      <c r="AD3" s="671">
        <v>45208</v>
      </c>
      <c r="AE3" s="749"/>
      <c r="AF3" s="677" t="s">
        <v>37</v>
      </c>
      <c r="AG3" s="678"/>
      <c r="AH3" s="678"/>
      <c r="AI3" s="678"/>
      <c r="AJ3" s="679"/>
      <c r="AK3" s="382"/>
      <c r="AL3" s="383"/>
      <c r="AM3" s="97"/>
      <c r="AN3" s="461"/>
      <c r="AO3" s="461"/>
      <c r="AP3" s="464"/>
      <c r="AQ3" s="464"/>
      <c r="AR3" s="464"/>
      <c r="AS3" s="320"/>
      <c r="AT3" s="464"/>
    </row>
    <row r="4" spans="1:62">
      <c r="A4" s="45" t="s">
        <v>31</v>
      </c>
      <c r="B4" s="46" t="s">
        <v>185</v>
      </c>
      <c r="C4" s="47" t="s">
        <v>38</v>
      </c>
      <c r="D4" s="47" t="s">
        <v>166</v>
      </c>
      <c r="E4" s="203" t="s">
        <v>85</v>
      </c>
      <c r="F4" s="203" t="s">
        <v>86</v>
      </c>
      <c r="G4" s="203" t="s">
        <v>87</v>
      </c>
      <c r="H4" s="266" t="s">
        <v>51</v>
      </c>
      <c r="I4" s="249" t="s">
        <v>185</v>
      </c>
      <c r="J4" s="47" t="s">
        <v>38</v>
      </c>
      <c r="K4" s="6" t="s">
        <v>166</v>
      </c>
      <c r="L4" s="162" t="s">
        <v>85</v>
      </c>
      <c r="M4" s="162" t="s">
        <v>86</v>
      </c>
      <c r="N4" s="162" t="s">
        <v>87</v>
      </c>
      <c r="O4" s="204" t="s">
        <v>51</v>
      </c>
      <c r="P4" s="7" t="s">
        <v>185</v>
      </c>
      <c r="Q4" s="47" t="s">
        <v>38</v>
      </c>
      <c r="R4" s="6" t="s">
        <v>166</v>
      </c>
      <c r="S4" s="162" t="s">
        <v>85</v>
      </c>
      <c r="T4" s="162" t="s">
        <v>86</v>
      </c>
      <c r="U4" s="162" t="s">
        <v>87</v>
      </c>
      <c r="V4" s="295" t="s">
        <v>51</v>
      </c>
      <c r="W4" s="250" t="s">
        <v>185</v>
      </c>
      <c r="X4" s="47" t="s">
        <v>38</v>
      </c>
      <c r="Y4" s="251" t="s">
        <v>166</v>
      </c>
      <c r="Z4" s="203" t="s">
        <v>85</v>
      </c>
      <c r="AA4" s="203" t="s">
        <v>86</v>
      </c>
      <c r="AB4" s="203" t="s">
        <v>87</v>
      </c>
      <c r="AC4" s="332" t="s">
        <v>51</v>
      </c>
      <c r="AD4" s="252" t="s">
        <v>185</v>
      </c>
      <c r="AE4" s="47" t="s">
        <v>38</v>
      </c>
      <c r="AF4" s="251" t="s">
        <v>166</v>
      </c>
      <c r="AG4" s="162" t="s">
        <v>85</v>
      </c>
      <c r="AH4" s="162" t="s">
        <v>86</v>
      </c>
      <c r="AI4" s="162" t="s">
        <v>87</v>
      </c>
      <c r="AJ4" s="295" t="s">
        <v>51</v>
      </c>
      <c r="AK4" s="12"/>
      <c r="AL4" s="464"/>
      <c r="AM4" s="97"/>
      <c r="AN4" s="461"/>
      <c r="AO4" s="461"/>
      <c r="AP4" s="464"/>
      <c r="AQ4" s="464"/>
      <c r="AR4" s="464"/>
      <c r="AS4" s="320"/>
      <c r="AT4" s="445"/>
      <c r="AU4" s="9"/>
    </row>
    <row r="5" spans="1:62" s="155" customFormat="1" ht="18" customHeight="1">
      <c r="A5" s="667" t="s">
        <v>3</v>
      </c>
      <c r="B5" s="682" t="s">
        <v>36</v>
      </c>
      <c r="C5" s="466" t="s">
        <v>80</v>
      </c>
      <c r="D5" s="466">
        <v>60</v>
      </c>
      <c r="E5" s="78">
        <f>D5/20</f>
        <v>3</v>
      </c>
      <c r="F5" s="78"/>
      <c r="G5" s="78"/>
      <c r="H5" s="267"/>
      <c r="I5" s="682" t="s">
        <v>137</v>
      </c>
      <c r="J5" s="466" t="s">
        <v>95</v>
      </c>
      <c r="K5" s="466">
        <v>150</v>
      </c>
      <c r="L5" s="78">
        <f>K5/30</f>
        <v>5</v>
      </c>
      <c r="M5" s="78"/>
      <c r="N5" s="78"/>
      <c r="O5" s="331"/>
      <c r="P5" s="682" t="s">
        <v>36</v>
      </c>
      <c r="Q5" s="466" t="s">
        <v>80</v>
      </c>
      <c r="R5" s="466">
        <v>60</v>
      </c>
      <c r="S5" s="78">
        <f>R5/20</f>
        <v>3</v>
      </c>
      <c r="T5" s="78"/>
      <c r="U5" s="78"/>
      <c r="V5" s="267"/>
      <c r="W5" s="669" t="s">
        <v>109</v>
      </c>
      <c r="X5" s="466" t="s">
        <v>110</v>
      </c>
      <c r="Y5" s="466">
        <v>80</v>
      </c>
      <c r="Z5" s="78">
        <f>Y5/20</f>
        <v>4</v>
      </c>
      <c r="AA5" s="78"/>
      <c r="AB5" s="78"/>
      <c r="AC5" s="296"/>
      <c r="AD5" s="669"/>
      <c r="AE5" s="466"/>
      <c r="AF5" s="466"/>
      <c r="AG5" s="78"/>
      <c r="AH5" s="78"/>
      <c r="AI5" s="78"/>
      <c r="AJ5" s="296"/>
      <c r="AK5" s="131"/>
      <c r="AL5" s="97"/>
      <c r="AM5" s="461"/>
      <c r="AN5" s="461"/>
      <c r="AO5" s="464"/>
      <c r="AP5" s="464"/>
      <c r="AQ5" s="464"/>
      <c r="AR5" s="507"/>
      <c r="AS5" s="320"/>
      <c r="AT5" s="496"/>
      <c r="AU5" s="497"/>
    </row>
    <row r="6" spans="1:62" s="155" customFormat="1" ht="18" customHeight="1">
      <c r="A6" s="668"/>
      <c r="B6" s="669"/>
      <c r="C6" s="122" t="s">
        <v>81</v>
      </c>
      <c r="D6" s="122">
        <v>20</v>
      </c>
      <c r="E6" s="78">
        <f>D6/20</f>
        <v>1</v>
      </c>
      <c r="F6" s="78"/>
      <c r="G6" s="78"/>
      <c r="H6" s="267"/>
      <c r="I6" s="682"/>
      <c r="J6" s="123"/>
      <c r="K6" s="123"/>
      <c r="L6" s="78"/>
      <c r="M6" s="78"/>
      <c r="N6" s="78"/>
      <c r="O6" s="331"/>
      <c r="P6" s="669"/>
      <c r="Q6" s="122" t="s">
        <v>81</v>
      </c>
      <c r="R6" s="122">
        <v>20</v>
      </c>
      <c r="S6" s="78">
        <f>R6/20</f>
        <v>1</v>
      </c>
      <c r="T6" s="78"/>
      <c r="U6" s="78"/>
      <c r="V6" s="267"/>
      <c r="W6" s="670"/>
      <c r="X6" s="466"/>
      <c r="Y6" s="466"/>
      <c r="Z6" s="78"/>
      <c r="AA6" s="78"/>
      <c r="AB6" s="78"/>
      <c r="AC6" s="296"/>
      <c r="AD6" s="670"/>
      <c r="AE6" s="466"/>
      <c r="AF6" s="466"/>
      <c r="AG6" s="78"/>
      <c r="AH6" s="78"/>
      <c r="AI6" s="78"/>
      <c r="AJ6" s="296"/>
      <c r="AK6" s="131"/>
      <c r="AL6" s="97"/>
      <c r="AM6" s="461"/>
      <c r="AN6" s="461"/>
      <c r="AO6" s="464"/>
      <c r="AP6" s="464"/>
      <c r="AQ6" s="464"/>
      <c r="AR6" s="507"/>
      <c r="AS6" s="320"/>
      <c r="AT6" s="496"/>
      <c r="AU6" s="497"/>
    </row>
    <row r="7" spans="1:62" s="155" customFormat="1" ht="18" customHeight="1">
      <c r="A7" s="667" t="s">
        <v>32</v>
      </c>
      <c r="B7" s="691" t="s">
        <v>179</v>
      </c>
      <c r="C7" s="123" t="s">
        <v>180</v>
      </c>
      <c r="D7" s="482">
        <v>80</v>
      </c>
      <c r="E7" s="634"/>
      <c r="F7" s="189">
        <f>D7*0.65/35</f>
        <v>1.4857142857142858</v>
      </c>
      <c r="G7" s="109"/>
      <c r="H7" s="267"/>
      <c r="I7" s="692" t="s">
        <v>136</v>
      </c>
      <c r="J7" s="123" t="s">
        <v>117</v>
      </c>
      <c r="K7" s="123">
        <v>20</v>
      </c>
      <c r="L7" s="78"/>
      <c r="M7" s="78"/>
      <c r="N7" s="78">
        <f>K7*0.66/100</f>
        <v>0.13200000000000001</v>
      </c>
      <c r="O7" s="331"/>
      <c r="P7" s="740" t="s">
        <v>341</v>
      </c>
      <c r="Q7" s="589" t="s">
        <v>281</v>
      </c>
      <c r="R7" s="561">
        <v>65</v>
      </c>
      <c r="S7" s="562"/>
      <c r="T7" s="562">
        <f>R7/35</f>
        <v>1.8571428571428572</v>
      </c>
      <c r="U7" s="562"/>
      <c r="V7" s="267"/>
      <c r="W7" s="740" t="s">
        <v>209</v>
      </c>
      <c r="X7" s="364" t="s">
        <v>210</v>
      </c>
      <c r="Y7" s="123">
        <v>70</v>
      </c>
      <c r="Z7" s="466"/>
      <c r="AA7" s="109">
        <f>Y7/35</f>
        <v>2</v>
      </c>
      <c r="AB7" s="109"/>
      <c r="AC7" s="142"/>
      <c r="AD7" s="748" t="s">
        <v>194</v>
      </c>
      <c r="AE7" s="466"/>
      <c r="AF7" s="127"/>
      <c r="AG7" s="109"/>
      <c r="AH7" s="109"/>
      <c r="AI7" s="109"/>
      <c r="AJ7" s="296"/>
      <c r="AL7" s="104"/>
      <c r="AM7" s="533"/>
      <c r="AN7" s="534"/>
      <c r="AO7" s="461"/>
      <c r="AP7" s="180"/>
      <c r="AQ7" s="180"/>
      <c r="AR7" s="507"/>
      <c r="AS7" s="320"/>
      <c r="AT7" s="496"/>
      <c r="AU7" s="497"/>
    </row>
    <row r="8" spans="1:62" s="155" customFormat="1" ht="18" customHeight="1">
      <c r="A8" s="667"/>
      <c r="B8" s="692"/>
      <c r="C8" s="123" t="s">
        <v>181</v>
      </c>
      <c r="D8" s="482">
        <v>1</v>
      </c>
      <c r="E8" s="634"/>
      <c r="F8" s="189"/>
      <c r="G8" s="109"/>
      <c r="H8" s="267"/>
      <c r="I8" s="692"/>
      <c r="J8" s="123" t="s">
        <v>52</v>
      </c>
      <c r="K8" s="123">
        <v>60</v>
      </c>
      <c r="L8" s="109"/>
      <c r="M8" s="224">
        <f>K8/35</f>
        <v>1.7142857142857142</v>
      </c>
      <c r="N8" s="224"/>
      <c r="O8" s="331"/>
      <c r="P8" s="741"/>
      <c r="Q8" s="589" t="s">
        <v>282</v>
      </c>
      <c r="R8" s="561">
        <v>30</v>
      </c>
      <c r="S8" s="562">
        <f>R8/85</f>
        <v>0.35294117647058826</v>
      </c>
      <c r="T8" s="562"/>
      <c r="U8" s="562"/>
      <c r="V8" s="267"/>
      <c r="W8" s="741"/>
      <c r="X8" s="466" t="s">
        <v>82</v>
      </c>
      <c r="Y8" s="466">
        <v>30</v>
      </c>
      <c r="Z8" s="109"/>
      <c r="AA8" s="109"/>
      <c r="AB8" s="109">
        <f>Y8/100</f>
        <v>0.3</v>
      </c>
      <c r="AC8" s="267"/>
      <c r="AD8" s="692"/>
      <c r="AE8" s="123"/>
      <c r="AF8" s="466"/>
      <c r="AG8" s="109"/>
      <c r="AH8" s="109"/>
      <c r="AI8" s="109"/>
      <c r="AJ8" s="296"/>
      <c r="AL8" s="104"/>
      <c r="AM8" s="533"/>
      <c r="AN8" s="534"/>
      <c r="AO8" s="461"/>
      <c r="AP8" s="180"/>
      <c r="AQ8" s="180"/>
      <c r="AR8" s="507"/>
      <c r="AS8" s="320"/>
      <c r="AT8" s="496"/>
      <c r="AU8" s="497"/>
    </row>
    <row r="9" spans="1:62" s="155" customFormat="1" ht="18" customHeight="1">
      <c r="A9" s="667"/>
      <c r="B9" s="692"/>
      <c r="C9" s="123" t="s">
        <v>182</v>
      </c>
      <c r="D9" s="482">
        <v>0.5</v>
      </c>
      <c r="E9" s="634"/>
      <c r="F9" s="189"/>
      <c r="G9" s="109"/>
      <c r="H9" s="267"/>
      <c r="I9" s="692"/>
      <c r="J9" s="191" t="s">
        <v>82</v>
      </c>
      <c r="K9" s="192">
        <v>30</v>
      </c>
      <c r="L9" s="109"/>
      <c r="M9" s="109"/>
      <c r="N9" s="109">
        <f>K9/100</f>
        <v>0.3</v>
      </c>
      <c r="O9" s="331"/>
      <c r="P9" s="741"/>
      <c r="Q9" s="589" t="s">
        <v>156</v>
      </c>
      <c r="R9" s="589" t="s">
        <v>173</v>
      </c>
      <c r="S9" s="562"/>
      <c r="T9" s="562"/>
      <c r="U9" s="562"/>
      <c r="V9" s="267"/>
      <c r="W9" s="741"/>
      <c r="X9" s="123" t="s">
        <v>211</v>
      </c>
      <c r="Y9" s="466">
        <v>15</v>
      </c>
      <c r="Z9" s="109"/>
      <c r="AA9" s="109">
        <f>Y9/35</f>
        <v>0.42857142857142855</v>
      </c>
      <c r="AB9" s="109"/>
      <c r="AC9" s="156"/>
      <c r="AD9" s="692"/>
      <c r="AE9" s="466"/>
      <c r="AF9" s="466"/>
      <c r="AG9" s="109"/>
      <c r="AH9" s="109"/>
      <c r="AI9" s="109"/>
      <c r="AJ9" s="296"/>
      <c r="AL9" s="104"/>
      <c r="AM9" s="533"/>
      <c r="AN9" s="534"/>
      <c r="AO9" s="461"/>
      <c r="AP9" s="180"/>
      <c r="AQ9" s="180"/>
      <c r="AR9" s="507"/>
      <c r="AS9" s="320"/>
      <c r="AT9" s="496"/>
      <c r="AU9" s="496"/>
      <c r="AV9" s="131"/>
      <c r="AW9" s="131"/>
      <c r="AX9" s="131"/>
    </row>
    <row r="10" spans="1:62" s="155" customFormat="1" ht="18" customHeight="1">
      <c r="A10" s="667"/>
      <c r="B10" s="692"/>
      <c r="C10" s="361" t="s">
        <v>139</v>
      </c>
      <c r="D10" s="123">
        <v>30</v>
      </c>
      <c r="E10" s="226"/>
      <c r="F10" s="226"/>
      <c r="G10" s="226">
        <f>D10/100</f>
        <v>0.3</v>
      </c>
      <c r="H10" s="267"/>
      <c r="I10" s="692"/>
      <c r="J10" s="109" t="s">
        <v>175</v>
      </c>
      <c r="K10" s="109">
        <v>20</v>
      </c>
      <c r="L10" s="109"/>
      <c r="M10" s="109"/>
      <c r="N10" s="109">
        <f>K10/100</f>
        <v>0.2</v>
      </c>
      <c r="O10" s="331"/>
      <c r="P10" s="741"/>
      <c r="Q10" s="589" t="s">
        <v>213</v>
      </c>
      <c r="R10" s="561">
        <v>25</v>
      </c>
      <c r="S10" s="562"/>
      <c r="T10" s="562"/>
      <c r="U10" s="562">
        <f>R10/100</f>
        <v>0.25</v>
      </c>
      <c r="V10" s="267"/>
      <c r="W10" s="741"/>
      <c r="X10" s="123" t="s">
        <v>216</v>
      </c>
      <c r="Y10" s="466" t="s">
        <v>178</v>
      </c>
      <c r="Z10" s="109"/>
      <c r="AA10" s="109"/>
      <c r="AB10" s="109"/>
      <c r="AC10" s="157"/>
      <c r="AD10" s="692"/>
      <c r="AE10" s="123"/>
      <c r="AF10" s="123"/>
      <c r="AG10" s="109"/>
      <c r="AH10" s="109"/>
      <c r="AI10" s="109"/>
      <c r="AJ10" s="296"/>
      <c r="AL10" s="104"/>
      <c r="AM10" s="533"/>
      <c r="AN10" s="88"/>
      <c r="AO10" s="130"/>
      <c r="AP10" s="130"/>
      <c r="AQ10" s="130"/>
      <c r="AR10" s="507"/>
      <c r="AS10" s="320"/>
      <c r="AT10" s="242"/>
      <c r="AU10" s="496"/>
      <c r="AV10" s="131"/>
      <c r="AW10" s="131"/>
      <c r="AX10" s="131"/>
    </row>
    <row r="11" spans="1:62" s="155" customFormat="1" ht="18" customHeight="1">
      <c r="A11" s="667"/>
      <c r="B11" s="693"/>
      <c r="C11" s="481"/>
      <c r="D11" s="482"/>
      <c r="E11" s="634"/>
      <c r="F11" s="189"/>
      <c r="G11" s="109"/>
      <c r="H11" s="267"/>
      <c r="I11" s="693"/>
      <c r="J11" s="109" t="s">
        <v>340</v>
      </c>
      <c r="K11" s="109">
        <v>40</v>
      </c>
      <c r="L11" s="109"/>
      <c r="M11" s="109"/>
      <c r="N11" s="109">
        <f>K11/100</f>
        <v>0.4</v>
      </c>
      <c r="O11" s="331"/>
      <c r="P11" s="742"/>
      <c r="Q11" s="591"/>
      <c r="R11" s="639"/>
      <c r="S11" s="562"/>
      <c r="T11" s="562"/>
      <c r="U11" s="562"/>
      <c r="V11" s="267"/>
      <c r="W11" s="742"/>
      <c r="X11" s="479"/>
      <c r="Y11" s="480"/>
      <c r="Z11" s="109"/>
      <c r="AA11" s="109"/>
      <c r="AB11" s="109"/>
      <c r="AC11" s="457"/>
      <c r="AD11" s="693"/>
      <c r="AE11" s="123"/>
      <c r="AF11" s="123"/>
      <c r="AG11" s="109"/>
      <c r="AH11" s="109"/>
      <c r="AI11" s="109"/>
      <c r="AJ11" s="296"/>
      <c r="AL11" s="104"/>
      <c r="AM11" s="533"/>
      <c r="AN11" s="534"/>
      <c r="AO11" s="461"/>
      <c r="AP11" s="180"/>
      <c r="AQ11" s="180"/>
      <c r="AR11" s="507"/>
      <c r="AS11" s="320"/>
      <c r="AT11" s="241"/>
      <c r="AU11" s="496"/>
      <c r="AV11" s="131"/>
      <c r="AW11" s="131"/>
      <c r="AX11" s="131"/>
    </row>
    <row r="12" spans="1:62" s="155" customFormat="1" ht="18" customHeight="1">
      <c r="A12" s="714" t="s">
        <v>33</v>
      </c>
      <c r="B12" s="691" t="s">
        <v>135</v>
      </c>
      <c r="C12" s="109" t="s">
        <v>34</v>
      </c>
      <c r="D12" s="109">
        <v>30</v>
      </c>
      <c r="E12" s="102"/>
      <c r="F12" s="102"/>
      <c r="G12" s="109">
        <f>D12/100</f>
        <v>0.3</v>
      </c>
      <c r="H12" s="267"/>
      <c r="I12" s="691" t="s">
        <v>339</v>
      </c>
      <c r="J12" s="224" t="s">
        <v>77</v>
      </c>
      <c r="K12" s="109">
        <v>60</v>
      </c>
      <c r="L12" s="78"/>
      <c r="M12" s="109">
        <f>K12*0.7/35</f>
        <v>1.2</v>
      </c>
      <c r="N12" s="109"/>
      <c r="O12" s="331"/>
      <c r="P12" s="691" t="s">
        <v>207</v>
      </c>
      <c r="Q12" s="126" t="s">
        <v>131</v>
      </c>
      <c r="R12" s="582">
        <v>25</v>
      </c>
      <c r="S12" s="102"/>
      <c r="T12" s="102"/>
      <c r="U12" s="109">
        <f>R12/100</f>
        <v>0.25</v>
      </c>
      <c r="V12" s="313"/>
      <c r="W12" s="847" t="s">
        <v>377</v>
      </c>
      <c r="X12" s="560" t="s">
        <v>305</v>
      </c>
      <c r="Y12" s="561">
        <v>65</v>
      </c>
      <c r="Z12" s="562"/>
      <c r="AA12" s="562">
        <f>Y12/35</f>
        <v>1.8571428571428572</v>
      </c>
      <c r="AB12" s="562"/>
      <c r="AC12" s="156"/>
      <c r="AD12" s="691"/>
      <c r="AE12" s="109"/>
      <c r="AF12" s="109"/>
      <c r="AG12" s="102"/>
      <c r="AH12" s="102"/>
      <c r="AI12" s="102"/>
      <c r="AJ12" s="296"/>
      <c r="AL12" s="104"/>
      <c r="AM12" s="180"/>
      <c r="AN12" s="180"/>
      <c r="AO12" s="44"/>
      <c r="AP12" s="44"/>
      <c r="AQ12" s="180"/>
      <c r="AR12" s="507"/>
      <c r="AS12" s="320"/>
      <c r="AT12" s="180"/>
      <c r="AU12" s="496"/>
      <c r="AV12" s="131"/>
      <c r="AW12" s="131"/>
      <c r="AX12" s="131"/>
    </row>
    <row r="13" spans="1:62" s="155" customFormat="1" ht="18" customHeight="1">
      <c r="A13" s="667"/>
      <c r="B13" s="692"/>
      <c r="C13" s="109" t="s">
        <v>77</v>
      </c>
      <c r="D13" s="109">
        <v>40</v>
      </c>
      <c r="E13" s="102"/>
      <c r="F13" s="109">
        <f>D13/55</f>
        <v>0.72727272727272729</v>
      </c>
      <c r="G13" s="102"/>
      <c r="H13" s="267"/>
      <c r="I13" s="692"/>
      <c r="J13" s="191"/>
      <c r="K13" s="192"/>
      <c r="L13" s="109"/>
      <c r="M13" s="109"/>
      <c r="N13" s="109"/>
      <c r="O13" s="331"/>
      <c r="P13" s="692"/>
      <c r="Q13" s="123" t="s">
        <v>52</v>
      </c>
      <c r="R13" s="582">
        <v>20</v>
      </c>
      <c r="S13" s="102"/>
      <c r="T13" s="109">
        <f>R13*0.8/35</f>
        <v>0.45714285714285713</v>
      </c>
      <c r="U13" s="109"/>
      <c r="V13" s="313"/>
      <c r="W13" s="750"/>
      <c r="X13" s="560" t="s">
        <v>34</v>
      </c>
      <c r="Y13" s="561">
        <v>5</v>
      </c>
      <c r="Z13" s="562"/>
      <c r="AA13" s="562"/>
      <c r="AB13" s="562">
        <f>Y13/100</f>
        <v>0.05</v>
      </c>
      <c r="AC13" s="156"/>
      <c r="AD13" s="692"/>
      <c r="AE13" s="109"/>
      <c r="AF13" s="109"/>
      <c r="AG13" s="102"/>
      <c r="AH13" s="109"/>
      <c r="AI13" s="102"/>
      <c r="AJ13" s="296"/>
      <c r="AL13" s="104"/>
      <c r="AM13" s="180"/>
      <c r="AN13" s="180"/>
      <c r="AO13" s="44"/>
      <c r="AP13" s="180"/>
      <c r="AQ13" s="44"/>
      <c r="AR13" s="507"/>
      <c r="AS13" s="320"/>
      <c r="AT13" s="180"/>
      <c r="AU13" s="496"/>
      <c r="AV13" s="131"/>
      <c r="AW13" s="131"/>
      <c r="AX13" s="131"/>
    </row>
    <row r="14" spans="1:62" s="155" customFormat="1" ht="18" customHeight="1">
      <c r="A14" s="667"/>
      <c r="B14" s="692"/>
      <c r="C14" s="123" t="s">
        <v>132</v>
      </c>
      <c r="D14" s="109">
        <v>1</v>
      </c>
      <c r="E14" s="102"/>
      <c r="F14" s="102"/>
      <c r="G14" s="109"/>
      <c r="H14" s="267"/>
      <c r="I14" s="692"/>
      <c r="J14" s="123"/>
      <c r="K14" s="123"/>
      <c r="L14" s="102"/>
      <c r="M14" s="102"/>
      <c r="N14" s="109"/>
      <c r="O14" s="331"/>
      <c r="P14" s="692"/>
      <c r="Q14" s="185" t="s">
        <v>132</v>
      </c>
      <c r="R14" s="582">
        <v>1</v>
      </c>
      <c r="S14" s="102"/>
      <c r="T14" s="102"/>
      <c r="U14" s="109"/>
      <c r="V14" s="313"/>
      <c r="W14" s="750"/>
      <c r="X14" s="560" t="s">
        <v>265</v>
      </c>
      <c r="Y14" s="561">
        <v>30</v>
      </c>
      <c r="Z14" s="562"/>
      <c r="AA14" s="562"/>
      <c r="AB14" s="562">
        <f>Y14/100</f>
        <v>0.3</v>
      </c>
      <c r="AC14" s="156"/>
      <c r="AD14" s="692"/>
      <c r="AE14" s="109"/>
      <c r="AF14" s="109"/>
      <c r="AG14" s="102"/>
      <c r="AH14" s="109"/>
      <c r="AI14" s="102"/>
      <c r="AJ14" s="296"/>
      <c r="AL14" s="104"/>
      <c r="AM14" s="88"/>
      <c r="AN14" s="180"/>
      <c r="AO14" s="44"/>
      <c r="AP14" s="44"/>
      <c r="AQ14" s="180"/>
      <c r="AR14" s="507"/>
      <c r="AS14" s="320"/>
      <c r="AT14" s="180"/>
      <c r="AU14" s="496"/>
      <c r="AV14" s="131"/>
      <c r="AW14" s="131"/>
      <c r="AX14" s="131"/>
    </row>
    <row r="15" spans="1:62" s="155" customFormat="1" ht="18" customHeight="1">
      <c r="A15" s="667"/>
      <c r="B15" s="692"/>
      <c r="C15" s="108"/>
      <c r="D15" s="102"/>
      <c r="E15" s="163"/>
      <c r="F15" s="163"/>
      <c r="G15" s="109"/>
      <c r="H15" s="267"/>
      <c r="I15" s="692"/>
      <c r="J15" s="123"/>
      <c r="K15" s="634"/>
      <c r="L15" s="102"/>
      <c r="M15" s="109"/>
      <c r="N15" s="102"/>
      <c r="O15" s="331"/>
      <c r="P15" s="692"/>
      <c r="Q15" s="361" t="s">
        <v>342</v>
      </c>
      <c r="R15" s="582">
        <v>15</v>
      </c>
      <c r="S15" s="65">
        <f>R15/15</f>
        <v>1</v>
      </c>
      <c r="T15" s="65"/>
      <c r="U15" s="109"/>
      <c r="V15" s="313"/>
      <c r="W15" s="750"/>
      <c r="X15" s="640"/>
      <c r="Y15" s="561"/>
      <c r="Z15" s="562"/>
      <c r="AA15" s="562"/>
      <c r="AB15" s="562"/>
      <c r="AC15" s="156"/>
      <c r="AD15" s="692"/>
      <c r="AE15" s="109"/>
      <c r="AF15" s="109"/>
      <c r="AG15" s="65"/>
      <c r="AH15" s="65"/>
      <c r="AI15" s="102"/>
      <c r="AJ15" s="296"/>
      <c r="AL15" s="104"/>
      <c r="AM15" s="193"/>
      <c r="AN15" s="44"/>
      <c r="AO15" s="12"/>
      <c r="AP15" s="12"/>
      <c r="AQ15" s="180"/>
      <c r="AR15" s="507"/>
      <c r="AS15" s="320"/>
      <c r="AT15" s="496"/>
      <c r="AU15" s="496"/>
      <c r="AV15" s="131"/>
      <c r="AW15" s="131"/>
      <c r="AX15" s="131"/>
    </row>
    <row r="16" spans="1:62" s="155" customFormat="1" ht="18" customHeight="1">
      <c r="A16" s="667"/>
      <c r="B16" s="693"/>
      <c r="C16" s="190"/>
      <c r="D16" s="190"/>
      <c r="E16" s="65"/>
      <c r="F16" s="65"/>
      <c r="G16" s="65"/>
      <c r="H16" s="267"/>
      <c r="I16" s="693"/>
      <c r="J16" s="123"/>
      <c r="K16" s="634"/>
      <c r="L16" s="102"/>
      <c r="M16" s="102"/>
      <c r="N16" s="109"/>
      <c r="O16" s="331"/>
      <c r="P16" s="693"/>
      <c r="Q16" s="126"/>
      <c r="R16" s="126"/>
      <c r="S16" s="65"/>
      <c r="T16" s="65"/>
      <c r="U16" s="65"/>
      <c r="V16" s="313"/>
      <c r="W16" s="751"/>
      <c r="X16" s="364"/>
      <c r="Y16" s="123"/>
      <c r="Z16" s="634"/>
      <c r="AA16" s="109"/>
      <c r="AB16" s="109"/>
      <c r="AC16" s="156"/>
      <c r="AD16" s="693"/>
      <c r="AE16" s="123"/>
      <c r="AF16" s="123"/>
      <c r="AG16" s="65"/>
      <c r="AH16" s="65"/>
      <c r="AI16" s="65"/>
      <c r="AJ16" s="296"/>
      <c r="AL16" s="104"/>
      <c r="AM16" s="498"/>
      <c r="AN16" s="498"/>
      <c r="AO16" s="445"/>
      <c r="AP16" s="445"/>
      <c r="AQ16" s="445"/>
      <c r="AR16" s="507"/>
      <c r="AS16" s="320"/>
      <c r="AT16" s="496"/>
      <c r="AU16" s="496"/>
      <c r="AV16" s="131"/>
      <c r="AW16" s="131"/>
      <c r="AX16" s="131"/>
    </row>
    <row r="17" spans="1:50" ht="18" customHeight="1">
      <c r="A17" s="711" t="s">
        <v>45</v>
      </c>
      <c r="B17" s="683" t="s">
        <v>111</v>
      </c>
      <c r="C17" s="123" t="s">
        <v>120</v>
      </c>
      <c r="D17" s="634">
        <v>75</v>
      </c>
      <c r="E17" s="163"/>
      <c r="F17" s="163"/>
      <c r="G17" s="109">
        <f>D17/100</f>
        <v>0.75</v>
      </c>
      <c r="H17" s="267"/>
      <c r="I17" s="683"/>
      <c r="J17" s="123"/>
      <c r="K17" s="123"/>
      <c r="L17" s="65"/>
      <c r="M17" s="65"/>
      <c r="N17" s="109"/>
      <c r="O17" s="331"/>
      <c r="P17" s="683" t="s">
        <v>111</v>
      </c>
      <c r="Q17" s="123" t="s">
        <v>83</v>
      </c>
      <c r="R17" s="466">
        <v>75</v>
      </c>
      <c r="S17" s="163"/>
      <c r="T17" s="163"/>
      <c r="U17" s="109">
        <f>R17/100</f>
        <v>0.75</v>
      </c>
      <c r="V17" s="267"/>
      <c r="W17" s="683" t="s">
        <v>111</v>
      </c>
      <c r="X17" s="123" t="s">
        <v>91</v>
      </c>
      <c r="Y17" s="466">
        <v>75</v>
      </c>
      <c r="Z17" s="466"/>
      <c r="AA17" s="101"/>
      <c r="AB17" s="109">
        <f>Y17/100</f>
        <v>0.75</v>
      </c>
      <c r="AC17" s="158"/>
      <c r="AD17" s="683"/>
      <c r="AE17" s="123"/>
      <c r="AF17" s="466"/>
      <c r="AG17" s="163"/>
      <c r="AH17" s="163"/>
      <c r="AI17" s="109"/>
      <c r="AJ17" s="296"/>
      <c r="AL17" s="104"/>
      <c r="AM17" s="88"/>
      <c r="AN17" s="461"/>
      <c r="AO17" s="12"/>
      <c r="AP17" s="12"/>
      <c r="AQ17" s="180"/>
      <c r="AR17" s="507"/>
      <c r="AS17" s="320"/>
      <c r="AT17" s="445"/>
      <c r="AU17" s="445"/>
      <c r="AV17" s="453"/>
      <c r="AW17" s="453"/>
      <c r="AX17" s="453"/>
    </row>
    <row r="18" spans="1:50" ht="18" customHeight="1">
      <c r="A18" s="712"/>
      <c r="B18" s="684"/>
      <c r="C18" s="688" t="s">
        <v>92</v>
      </c>
      <c r="D18" s="123"/>
      <c r="E18" s="163"/>
      <c r="F18" s="163"/>
      <c r="G18" s="163"/>
      <c r="H18" s="267"/>
      <c r="I18" s="684"/>
      <c r="J18" s="743"/>
      <c r="K18" s="123"/>
      <c r="L18" s="65"/>
      <c r="M18" s="65"/>
      <c r="N18" s="65"/>
      <c r="O18" s="331"/>
      <c r="P18" s="684"/>
      <c r="Q18" s="688" t="s">
        <v>92</v>
      </c>
      <c r="R18" s="123"/>
      <c r="S18" s="163"/>
      <c r="T18" s="163"/>
      <c r="U18" s="163"/>
      <c r="V18" s="267"/>
      <c r="W18" s="684"/>
      <c r="X18" s="688" t="s">
        <v>94</v>
      </c>
      <c r="Y18" s="123"/>
      <c r="Z18" s="466"/>
      <c r="AA18" s="101"/>
      <c r="AB18" s="163"/>
      <c r="AC18" s="158"/>
      <c r="AD18" s="684"/>
      <c r="AE18" s="688"/>
      <c r="AF18" s="123"/>
      <c r="AG18" s="163"/>
      <c r="AH18" s="163"/>
      <c r="AI18" s="163"/>
      <c r="AJ18" s="296"/>
      <c r="AL18" s="104"/>
      <c r="AM18" s="55"/>
      <c r="AN18" s="88"/>
      <c r="AO18" s="12"/>
      <c r="AP18" s="12"/>
      <c r="AQ18" s="12"/>
      <c r="AR18" s="507"/>
      <c r="AS18" s="320"/>
      <c r="AT18" s="445"/>
      <c r="AU18" s="9"/>
    </row>
    <row r="19" spans="1:50" ht="18" customHeight="1">
      <c r="A19" s="712"/>
      <c r="B19" s="684"/>
      <c r="C19" s="689"/>
      <c r="D19" s="123"/>
      <c r="E19" s="163"/>
      <c r="F19" s="163"/>
      <c r="G19" s="163"/>
      <c r="H19" s="267"/>
      <c r="I19" s="684"/>
      <c r="J19" s="744"/>
      <c r="K19" s="123"/>
      <c r="L19" s="163"/>
      <c r="M19" s="163"/>
      <c r="N19" s="163"/>
      <c r="O19" s="331"/>
      <c r="P19" s="684"/>
      <c r="Q19" s="689"/>
      <c r="R19" s="123"/>
      <c r="S19" s="163"/>
      <c r="T19" s="163"/>
      <c r="U19" s="163"/>
      <c r="V19" s="267"/>
      <c r="W19" s="684"/>
      <c r="X19" s="689"/>
      <c r="Y19" s="123"/>
      <c r="Z19" s="466"/>
      <c r="AA19" s="101"/>
      <c r="AB19" s="163"/>
      <c r="AC19" s="158"/>
      <c r="AD19" s="684"/>
      <c r="AE19" s="689"/>
      <c r="AF19" s="123"/>
      <c r="AG19" s="163"/>
      <c r="AH19" s="163"/>
      <c r="AI19" s="163"/>
      <c r="AJ19" s="296"/>
      <c r="AL19" s="104"/>
      <c r="AM19" s="55"/>
      <c r="AN19" s="88"/>
      <c r="AO19" s="12"/>
      <c r="AP19" s="12"/>
      <c r="AQ19" s="12"/>
      <c r="AR19" s="507"/>
      <c r="AS19" s="320"/>
      <c r="AT19" s="445"/>
      <c r="AU19" s="9"/>
    </row>
    <row r="20" spans="1:50" ht="18" customHeight="1">
      <c r="A20" s="712"/>
      <c r="B20" s="684"/>
      <c r="C20" s="689"/>
      <c r="D20" s="123"/>
      <c r="E20" s="163"/>
      <c r="F20" s="163"/>
      <c r="G20" s="163"/>
      <c r="H20" s="267"/>
      <c r="I20" s="684"/>
      <c r="J20" s="744"/>
      <c r="K20" s="123"/>
      <c r="L20" s="163"/>
      <c r="M20" s="163"/>
      <c r="N20" s="163"/>
      <c r="O20" s="331"/>
      <c r="P20" s="684"/>
      <c r="Q20" s="689"/>
      <c r="R20" s="123"/>
      <c r="S20" s="163"/>
      <c r="T20" s="163"/>
      <c r="U20" s="163"/>
      <c r="V20" s="267"/>
      <c r="W20" s="684"/>
      <c r="X20" s="689"/>
      <c r="Y20" s="123"/>
      <c r="Z20" s="466"/>
      <c r="AA20" s="101"/>
      <c r="AB20" s="163"/>
      <c r="AC20" s="158"/>
      <c r="AD20" s="684"/>
      <c r="AE20" s="689"/>
      <c r="AF20" s="466"/>
      <c r="AG20" s="163"/>
      <c r="AH20" s="163"/>
      <c r="AI20" s="163"/>
      <c r="AJ20" s="296"/>
      <c r="AL20" s="104"/>
      <c r="AM20" s="55"/>
      <c r="AN20" s="88"/>
      <c r="AO20" s="12"/>
      <c r="AP20" s="12"/>
      <c r="AQ20" s="12"/>
      <c r="AR20" s="507"/>
      <c r="AS20" s="320"/>
      <c r="AT20" s="445"/>
      <c r="AU20" s="9"/>
    </row>
    <row r="21" spans="1:50" ht="18" customHeight="1">
      <c r="A21" s="713"/>
      <c r="B21" s="685"/>
      <c r="C21" s="690"/>
      <c r="D21" s="123"/>
      <c r="E21" s="163"/>
      <c r="F21" s="163"/>
      <c r="G21" s="163"/>
      <c r="H21" s="267"/>
      <c r="I21" s="685"/>
      <c r="J21" s="745"/>
      <c r="K21" s="123"/>
      <c r="L21" s="163"/>
      <c r="M21" s="163"/>
      <c r="N21" s="163"/>
      <c r="O21" s="331"/>
      <c r="P21" s="685"/>
      <c r="Q21" s="690"/>
      <c r="R21" s="123"/>
      <c r="S21" s="163"/>
      <c r="T21" s="163"/>
      <c r="U21" s="163"/>
      <c r="V21" s="267"/>
      <c r="W21" s="685"/>
      <c r="X21" s="689"/>
      <c r="Y21" s="123"/>
      <c r="Z21" s="466"/>
      <c r="AA21" s="101"/>
      <c r="AB21" s="163"/>
      <c r="AC21" s="156"/>
      <c r="AD21" s="685"/>
      <c r="AE21" s="690"/>
      <c r="AF21" s="466"/>
      <c r="AG21" s="163"/>
      <c r="AH21" s="163"/>
      <c r="AI21" s="163"/>
      <c r="AJ21" s="296"/>
      <c r="AL21" s="104"/>
      <c r="AM21" s="55"/>
      <c r="AN21" s="88"/>
      <c r="AO21" s="12"/>
      <c r="AP21" s="12"/>
      <c r="AQ21" s="12"/>
      <c r="AR21" s="507"/>
      <c r="AS21" s="320"/>
      <c r="AT21" s="445"/>
      <c r="AU21" s="9"/>
    </row>
    <row r="22" spans="1:50" ht="18" customHeight="1">
      <c r="A22" s="724" t="s">
        <v>35</v>
      </c>
      <c r="B22" s="845" t="s">
        <v>375</v>
      </c>
      <c r="C22" s="634" t="s">
        <v>242</v>
      </c>
      <c r="D22" s="634">
        <v>25</v>
      </c>
      <c r="E22" s="163"/>
      <c r="F22" s="163"/>
      <c r="G22" s="109">
        <f>D22/100</f>
        <v>0.25</v>
      </c>
      <c r="H22" s="313"/>
      <c r="I22" s="691" t="s">
        <v>121</v>
      </c>
      <c r="J22" s="126" t="s">
        <v>96</v>
      </c>
      <c r="K22" s="126">
        <v>15</v>
      </c>
      <c r="L22" s="78">
        <f>K22/85</f>
        <v>0.17647058823529413</v>
      </c>
      <c r="M22" s="163"/>
      <c r="N22" s="109"/>
      <c r="O22" s="331"/>
      <c r="P22" s="846" t="s">
        <v>376</v>
      </c>
      <c r="Q22" s="123" t="s">
        <v>172</v>
      </c>
      <c r="R22" s="101">
        <v>15</v>
      </c>
      <c r="S22" s="634">
        <f>R22/15</f>
        <v>1</v>
      </c>
      <c r="T22" s="101"/>
      <c r="U22" s="109"/>
      <c r="V22" s="156"/>
      <c r="W22" s="740" t="s">
        <v>343</v>
      </c>
      <c r="X22" s="123" t="s">
        <v>344</v>
      </c>
      <c r="Y22" s="634">
        <v>20</v>
      </c>
      <c r="Z22" s="635"/>
      <c r="AA22" s="240"/>
      <c r="AB22" s="109">
        <f>Y22/100</f>
        <v>0.2</v>
      </c>
      <c r="AC22" s="296"/>
      <c r="AD22" s="737"/>
      <c r="AE22" s="108"/>
      <c r="AF22" s="102"/>
      <c r="AG22" s="163"/>
      <c r="AH22" s="163"/>
      <c r="AI22" s="109"/>
      <c r="AJ22" s="296"/>
      <c r="AL22" s="104"/>
      <c r="AM22" s="88"/>
      <c r="AN22" s="461"/>
      <c r="AO22" s="461"/>
      <c r="AP22" s="244"/>
      <c r="AQ22" s="180"/>
      <c r="AR22" s="507"/>
      <c r="AS22" s="322"/>
      <c r="AT22" s="445"/>
      <c r="AU22" s="9"/>
    </row>
    <row r="23" spans="1:50" ht="18" customHeight="1">
      <c r="A23" s="724"/>
      <c r="B23" s="738"/>
      <c r="C23" s="123" t="s">
        <v>337</v>
      </c>
      <c r="D23" s="634" t="s">
        <v>89</v>
      </c>
      <c r="E23" s="163"/>
      <c r="F23" s="366"/>
      <c r="G23" s="163"/>
      <c r="H23" s="297"/>
      <c r="I23" s="692"/>
      <c r="J23" s="126" t="s">
        <v>188</v>
      </c>
      <c r="K23" s="126">
        <v>15</v>
      </c>
      <c r="L23" s="78">
        <f>K23/90</f>
        <v>0.16666666666666666</v>
      </c>
      <c r="M23" s="366"/>
      <c r="N23" s="109"/>
      <c r="O23" s="331"/>
      <c r="P23" s="746"/>
      <c r="Q23" s="364" t="s">
        <v>336</v>
      </c>
      <c r="R23" s="562" t="s">
        <v>173</v>
      </c>
      <c r="S23" s="634"/>
      <c r="T23" s="186"/>
      <c r="U23" s="109"/>
      <c r="V23" s="156"/>
      <c r="W23" s="741"/>
      <c r="X23" s="123" t="s">
        <v>119</v>
      </c>
      <c r="Y23" s="634">
        <v>8</v>
      </c>
      <c r="Z23" s="635"/>
      <c r="AA23" s="240">
        <f>Y23/35</f>
        <v>0.22857142857142856</v>
      </c>
      <c r="AB23" s="163"/>
      <c r="AC23" s="296"/>
      <c r="AD23" s="737"/>
      <c r="AE23" s="108"/>
      <c r="AF23" s="102"/>
      <c r="AG23" s="163"/>
      <c r="AH23" s="255"/>
      <c r="AI23" s="109"/>
      <c r="AJ23" s="296"/>
      <c r="AL23" s="104"/>
      <c r="AM23" s="88"/>
      <c r="AN23" s="461"/>
      <c r="AO23" s="461"/>
      <c r="AP23" s="244"/>
      <c r="AQ23" s="12"/>
      <c r="AR23" s="507"/>
      <c r="AS23" s="323"/>
      <c r="AT23" s="445"/>
      <c r="AU23" s="9"/>
    </row>
    <row r="24" spans="1:50" ht="18" customHeight="1">
      <c r="A24" s="724"/>
      <c r="B24" s="738"/>
      <c r="C24" s="123" t="s">
        <v>338</v>
      </c>
      <c r="D24" s="634" t="s">
        <v>89</v>
      </c>
      <c r="E24" s="163"/>
      <c r="F24" s="163"/>
      <c r="G24" s="163"/>
      <c r="H24" s="299"/>
      <c r="I24" s="692"/>
      <c r="J24" s="126" t="s">
        <v>77</v>
      </c>
      <c r="K24" s="126">
        <v>15</v>
      </c>
      <c r="L24" s="396"/>
      <c r="M24" s="109">
        <f>K24/55</f>
        <v>0.27272727272727271</v>
      </c>
      <c r="N24" s="109"/>
      <c r="O24" s="331"/>
      <c r="P24" s="746"/>
      <c r="Q24" s="364" t="s">
        <v>212</v>
      </c>
      <c r="R24" s="101">
        <v>15</v>
      </c>
      <c r="S24" s="634"/>
      <c r="T24" s="101"/>
      <c r="U24" s="163"/>
      <c r="V24" s="156"/>
      <c r="W24" s="741"/>
      <c r="X24" s="123" t="s">
        <v>249</v>
      </c>
      <c r="Y24" s="634" t="s">
        <v>89</v>
      </c>
      <c r="Z24" s="635"/>
      <c r="AA24" s="101"/>
      <c r="AB24" s="163"/>
      <c r="AC24" s="297"/>
      <c r="AD24" s="737"/>
      <c r="AE24" s="108"/>
      <c r="AF24" s="102"/>
      <c r="AG24" s="163"/>
      <c r="AH24" s="163"/>
      <c r="AI24" s="109"/>
      <c r="AJ24" s="296"/>
      <c r="AL24" s="104"/>
      <c r="AM24" s="88"/>
      <c r="AN24" s="461"/>
      <c r="AO24" s="461"/>
      <c r="AP24" s="12"/>
      <c r="AQ24" s="12"/>
      <c r="AR24" s="507"/>
      <c r="AS24" s="323"/>
      <c r="AT24" s="445"/>
      <c r="AU24" s="9"/>
    </row>
    <row r="25" spans="1:50" ht="18" customHeight="1">
      <c r="A25" s="724"/>
      <c r="B25" s="738"/>
      <c r="C25" s="123" t="s">
        <v>208</v>
      </c>
      <c r="D25" s="123">
        <v>25</v>
      </c>
      <c r="E25" s="163"/>
      <c r="F25" s="163">
        <f>D25/140</f>
        <v>0.17857142857142858</v>
      </c>
      <c r="G25" s="163"/>
      <c r="H25" s="299"/>
      <c r="I25" s="692"/>
      <c r="J25" s="126" t="s">
        <v>82</v>
      </c>
      <c r="K25" s="126">
        <v>15</v>
      </c>
      <c r="L25" s="163"/>
      <c r="M25" s="163"/>
      <c r="N25" s="163">
        <f>K25/100</f>
        <v>0.15</v>
      </c>
      <c r="O25" s="331"/>
      <c r="P25" s="746"/>
      <c r="Q25" s="101"/>
      <c r="R25" s="101"/>
      <c r="S25" s="634"/>
      <c r="T25" s="101"/>
      <c r="U25" s="163"/>
      <c r="V25" s="156"/>
      <c r="W25" s="741"/>
      <c r="X25" s="123"/>
      <c r="Y25" s="126"/>
      <c r="Z25" s="635"/>
      <c r="AA25" s="101"/>
      <c r="AB25" s="163"/>
      <c r="AC25" s="300"/>
      <c r="AD25" s="737"/>
      <c r="AE25" s="65"/>
      <c r="AF25" s="65"/>
      <c r="AG25" s="163"/>
      <c r="AH25" s="163"/>
      <c r="AI25" s="163"/>
      <c r="AJ25" s="296"/>
      <c r="AL25" s="104"/>
      <c r="AM25" s="88"/>
      <c r="AN25" s="96"/>
      <c r="AO25" s="461"/>
      <c r="AP25" s="12"/>
      <c r="AQ25" s="12"/>
      <c r="AR25" s="507"/>
      <c r="AS25" s="445"/>
      <c r="AT25" s="453"/>
    </row>
    <row r="26" spans="1:50" ht="18" customHeight="1">
      <c r="A26" s="724"/>
      <c r="B26" s="739"/>
      <c r="C26" s="187"/>
      <c r="D26" s="188"/>
      <c r="E26" s="163"/>
      <c r="F26" s="163"/>
      <c r="G26" s="163"/>
      <c r="H26" s="299"/>
      <c r="I26" s="693"/>
      <c r="J26" s="126" t="s">
        <v>176</v>
      </c>
      <c r="K26" s="126">
        <v>10</v>
      </c>
      <c r="L26" s="163"/>
      <c r="M26" s="163"/>
      <c r="N26" s="163">
        <f>K26/100</f>
        <v>0.1</v>
      </c>
      <c r="O26" s="331"/>
      <c r="P26" s="747"/>
      <c r="Q26" s="101"/>
      <c r="R26" s="101"/>
      <c r="S26" s="634"/>
      <c r="T26" s="101"/>
      <c r="U26" s="163"/>
      <c r="V26" s="158"/>
      <c r="W26" s="742"/>
      <c r="X26" s="123"/>
      <c r="Y26" s="124"/>
      <c r="Z26" s="635"/>
      <c r="AA26" s="101"/>
      <c r="AB26" s="163"/>
      <c r="AC26" s="300"/>
      <c r="AD26" s="737"/>
      <c r="AE26" s="65"/>
      <c r="AF26" s="65"/>
      <c r="AG26" s="163"/>
      <c r="AH26" s="163"/>
      <c r="AI26" s="163"/>
      <c r="AJ26" s="297"/>
      <c r="AL26" s="104"/>
      <c r="AM26" s="88"/>
      <c r="AN26" s="247"/>
      <c r="AO26" s="461"/>
      <c r="AP26" s="12"/>
      <c r="AQ26" s="12"/>
      <c r="AR26" s="279"/>
      <c r="AS26" s="445"/>
      <c r="AT26" s="453"/>
    </row>
    <row r="27" spans="1:50" s="120" customFormat="1">
      <c r="A27" s="458" t="s">
        <v>55</v>
      </c>
      <c r="B27" s="458" t="s">
        <v>55</v>
      </c>
      <c r="C27" s="466"/>
      <c r="D27" s="123"/>
      <c r="E27" s="123"/>
      <c r="F27" s="186"/>
      <c r="G27" s="260"/>
      <c r="H27" s="269"/>
      <c r="I27" s="458" t="s">
        <v>55</v>
      </c>
      <c r="J27" s="466" t="s">
        <v>217</v>
      </c>
      <c r="K27" s="52" t="s">
        <v>61</v>
      </c>
      <c r="L27" s="164"/>
      <c r="M27" s="69"/>
      <c r="N27" s="164"/>
      <c r="O27" s="467"/>
      <c r="P27" s="135" t="s">
        <v>118</v>
      </c>
      <c r="Q27" s="455"/>
      <c r="R27" s="52"/>
      <c r="S27" s="164"/>
      <c r="T27" s="164"/>
      <c r="U27" s="164"/>
      <c r="V27" s="331"/>
      <c r="W27" s="454" t="s">
        <v>43</v>
      </c>
      <c r="X27" s="466" t="s">
        <v>13</v>
      </c>
      <c r="Y27" s="52" t="s">
        <v>61</v>
      </c>
      <c r="Z27" s="164"/>
      <c r="AA27" s="164"/>
      <c r="AB27" s="164"/>
      <c r="AC27" s="301"/>
      <c r="AD27" s="135"/>
      <c r="AE27" s="455"/>
      <c r="AF27" s="96"/>
      <c r="AG27" s="164"/>
      <c r="AH27" s="164"/>
      <c r="AI27" s="164"/>
      <c r="AJ27" s="301"/>
      <c r="AK27" s="125"/>
      <c r="AL27" s="247"/>
      <c r="AM27" s="535"/>
      <c r="AN27" s="181"/>
      <c r="AO27" s="13"/>
      <c r="AP27" s="96"/>
      <c r="AQ27" s="96"/>
      <c r="AR27" s="247"/>
      <c r="AS27" s="247"/>
      <c r="AT27" s="125"/>
    </row>
    <row r="28" spans="1:50" ht="17.25" thickBot="1">
      <c r="A28" s="206" t="s">
        <v>14</v>
      </c>
      <c r="B28" s="206" t="s">
        <v>14</v>
      </c>
      <c r="C28" s="51"/>
      <c r="D28" s="350"/>
      <c r="E28" s="351"/>
      <c r="F28" s="351"/>
      <c r="G28" s="205"/>
      <c r="H28" s="270"/>
      <c r="I28" s="206" t="s">
        <v>14</v>
      </c>
      <c r="J28" s="129"/>
      <c r="K28" s="80"/>
      <c r="L28" s="205"/>
      <c r="M28" s="165"/>
      <c r="N28" s="165"/>
      <c r="O28" s="462"/>
      <c r="P28" s="454" t="s">
        <v>0</v>
      </c>
      <c r="Q28" s="51"/>
      <c r="R28" s="80"/>
      <c r="S28" s="165"/>
      <c r="T28" s="165"/>
      <c r="U28" s="165"/>
      <c r="V28" s="331"/>
      <c r="W28" s="463" t="s">
        <v>0</v>
      </c>
      <c r="X28" s="129"/>
      <c r="Y28" s="80"/>
      <c r="Z28" s="205"/>
      <c r="AA28" s="205"/>
      <c r="AB28" s="205"/>
      <c r="AC28" s="302"/>
      <c r="AD28" s="79"/>
      <c r="AE28" s="51"/>
      <c r="AF28" s="80"/>
      <c r="AG28" s="165"/>
      <c r="AH28" s="165"/>
      <c r="AI28" s="165"/>
      <c r="AJ28" s="302"/>
      <c r="AL28" s="445"/>
      <c r="AM28" s="449"/>
      <c r="AN28" s="88"/>
      <c r="AO28" s="461"/>
      <c r="AP28" s="445"/>
      <c r="AQ28" s="247"/>
      <c r="AR28" s="445"/>
      <c r="AS28" s="445"/>
      <c r="AT28" s="453"/>
    </row>
    <row r="29" spans="1:50" ht="16.5" customHeight="1">
      <c r="A29" s="725" t="s">
        <v>15</v>
      </c>
      <c r="B29" s="719" t="s">
        <v>44</v>
      </c>
      <c r="C29" s="755"/>
      <c r="D29" s="222"/>
      <c r="E29" s="261">
        <f>SUM(E5:E28)</f>
        <v>4</v>
      </c>
      <c r="F29" s="262">
        <f>SUM(F5:F28)</f>
        <v>2.3915584415584417</v>
      </c>
      <c r="G29" s="172">
        <f>SUM(G5:G28)</f>
        <v>1.6</v>
      </c>
      <c r="H29" s="271"/>
      <c r="I29" s="719" t="s">
        <v>16</v>
      </c>
      <c r="J29" s="756"/>
      <c r="K29" s="173"/>
      <c r="L29" s="175">
        <f>SUM(L5:L28)</f>
        <v>5.3431372549019613</v>
      </c>
      <c r="M29" s="427">
        <f>SUM(M5:M28)</f>
        <v>3.1870129870129871</v>
      </c>
      <c r="N29" s="178">
        <f>SUM(N5:N28)</f>
        <v>1.282</v>
      </c>
      <c r="O29" s="174"/>
      <c r="P29" s="719" t="s">
        <v>44</v>
      </c>
      <c r="Q29" s="756"/>
      <c r="R29" s="173"/>
      <c r="S29" s="174">
        <f>SUM(S5:S27)</f>
        <v>6.3529411764705879</v>
      </c>
      <c r="T29" s="174">
        <f>SUM(T5:T28)</f>
        <v>2.3142857142857145</v>
      </c>
      <c r="U29" s="264">
        <f>SUM(U5:U25)</f>
        <v>1.25</v>
      </c>
      <c r="V29" s="303"/>
      <c r="W29" s="720" t="s">
        <v>44</v>
      </c>
      <c r="X29" s="756"/>
      <c r="Y29" s="173"/>
      <c r="Z29" s="174">
        <f>SUM(Z5:Z27)</f>
        <v>4</v>
      </c>
      <c r="AA29" s="254">
        <f>SUM(AA5:AA28)</f>
        <v>4.5142857142857142</v>
      </c>
      <c r="AB29" s="359">
        <f>SUM(AB5:AB25)</f>
        <v>1.5999999999999999</v>
      </c>
      <c r="AC29" s="314"/>
      <c r="AD29" s="719" t="s">
        <v>16</v>
      </c>
      <c r="AE29" s="756"/>
      <c r="AF29" s="314"/>
      <c r="AG29" s="257">
        <f>SUM(AG5:AG27)</f>
        <v>0</v>
      </c>
      <c r="AH29" s="174">
        <f>SUM(AH5:AH27)</f>
        <v>0</v>
      </c>
      <c r="AI29" s="174">
        <f>SUM(AI5:AI27)</f>
        <v>0</v>
      </c>
      <c r="AJ29" s="314"/>
      <c r="AL29" s="445"/>
      <c r="AM29" s="449"/>
      <c r="AN29" s="88"/>
      <c r="AO29" s="461"/>
      <c r="AP29" s="445"/>
      <c r="AQ29" s="247"/>
      <c r="AR29" s="445"/>
      <c r="AS29" s="445"/>
      <c r="AT29" s="453"/>
    </row>
    <row r="30" spans="1:50" ht="16.5" customHeight="1">
      <c r="A30" s="726"/>
      <c r="B30" s="686" t="s">
        <v>57</v>
      </c>
      <c r="C30" s="687"/>
      <c r="D30" s="263">
        <f>E29</f>
        <v>4</v>
      </c>
      <c r="E30" s="226"/>
      <c r="F30" s="226"/>
      <c r="G30" s="166"/>
      <c r="H30" s="272"/>
      <c r="I30" s="686" t="s">
        <v>46</v>
      </c>
      <c r="J30" s="687"/>
      <c r="K30" s="179">
        <f>L29</f>
        <v>5.3431372549019613</v>
      </c>
      <c r="L30" s="466"/>
      <c r="M30" s="166"/>
      <c r="N30" s="166"/>
      <c r="O30" s="467"/>
      <c r="P30" s="686" t="s">
        <v>46</v>
      </c>
      <c r="Q30" s="687"/>
      <c r="R30" s="110">
        <f>S29</f>
        <v>6.3529411764705879</v>
      </c>
      <c r="S30" s="166"/>
      <c r="T30" s="166"/>
      <c r="U30" s="166"/>
      <c r="V30" s="304"/>
      <c r="W30" s="728" t="s">
        <v>46</v>
      </c>
      <c r="X30" s="687"/>
      <c r="Y30" s="263">
        <f>Z29</f>
        <v>4</v>
      </c>
      <c r="Z30" s="166"/>
      <c r="AA30" s="166"/>
      <c r="AB30" s="166"/>
      <c r="AC30" s="304"/>
      <c r="AD30" s="735" t="s">
        <v>46</v>
      </c>
      <c r="AE30" s="663"/>
      <c r="AF30" s="263"/>
      <c r="AG30" s="226"/>
      <c r="AH30" s="166"/>
      <c r="AI30" s="166"/>
      <c r="AJ30" s="301"/>
      <c r="AM30" s="184"/>
      <c r="AN30" s="88"/>
      <c r="AO30" s="88"/>
      <c r="AP30" s="453"/>
      <c r="AQ30" s="125"/>
      <c r="AR30" s="453"/>
      <c r="AS30" s="453"/>
      <c r="AT30" s="453"/>
    </row>
    <row r="31" spans="1:50" ht="16.5" customHeight="1">
      <c r="A31" s="726"/>
      <c r="B31" s="686" t="s">
        <v>39</v>
      </c>
      <c r="C31" s="687"/>
      <c r="D31" s="234">
        <f>F29</f>
        <v>2.3915584415584417</v>
      </c>
      <c r="E31" s="226"/>
      <c r="F31" s="235"/>
      <c r="G31" s="167"/>
      <c r="H31" s="272"/>
      <c r="I31" s="686" t="s">
        <v>39</v>
      </c>
      <c r="J31" s="687"/>
      <c r="K31" s="128">
        <f>M29</f>
        <v>3.1870129870129871</v>
      </c>
      <c r="L31" s="466"/>
      <c r="M31" s="128"/>
      <c r="N31" s="167"/>
      <c r="O31" s="467"/>
      <c r="P31" s="686" t="s">
        <v>39</v>
      </c>
      <c r="Q31" s="687"/>
      <c r="R31" s="258">
        <f>T29</f>
        <v>2.3142857142857145</v>
      </c>
      <c r="S31" s="128"/>
      <c r="T31" s="167"/>
      <c r="U31" s="167"/>
      <c r="V31" s="304"/>
      <c r="W31" s="728" t="s">
        <v>39</v>
      </c>
      <c r="X31" s="687"/>
      <c r="Y31" s="128">
        <f>AA29</f>
        <v>4.5142857142857142</v>
      </c>
      <c r="Z31" s="167"/>
      <c r="AA31" s="167"/>
      <c r="AB31" s="167"/>
      <c r="AC31" s="304"/>
      <c r="AD31" s="735" t="s">
        <v>39</v>
      </c>
      <c r="AE31" s="663"/>
      <c r="AF31" s="128"/>
      <c r="AG31" s="167"/>
      <c r="AH31" s="167"/>
      <c r="AI31" s="167"/>
      <c r="AJ31" s="301"/>
      <c r="AM31" s="184"/>
      <c r="AN31" s="12"/>
      <c r="AO31" s="12"/>
      <c r="AP31" s="453"/>
      <c r="AQ31" s="125"/>
      <c r="AR31" s="453"/>
      <c r="AS31" s="453"/>
      <c r="AT31" s="453"/>
    </row>
    <row r="32" spans="1:50" ht="16.5" customHeight="1">
      <c r="A32" s="726"/>
      <c r="B32" s="686" t="s">
        <v>189</v>
      </c>
      <c r="C32" s="687"/>
      <c r="D32" s="234">
        <f>G29</f>
        <v>1.6</v>
      </c>
      <c r="E32" s="235"/>
      <c r="F32" s="235"/>
      <c r="G32" s="167"/>
      <c r="H32" s="272"/>
      <c r="I32" s="686" t="s">
        <v>189</v>
      </c>
      <c r="J32" s="687"/>
      <c r="K32" s="128">
        <f>N29</f>
        <v>1.282</v>
      </c>
      <c r="L32" s="466"/>
      <c r="M32" s="128"/>
      <c r="N32" s="167"/>
      <c r="O32" s="467"/>
      <c r="P32" s="686" t="s">
        <v>189</v>
      </c>
      <c r="Q32" s="687"/>
      <c r="R32" s="258">
        <f>U29</f>
        <v>1.25</v>
      </c>
      <c r="S32" s="360"/>
      <c r="T32" s="128"/>
      <c r="U32" s="167"/>
      <c r="V32" s="304"/>
      <c r="W32" s="728" t="s">
        <v>189</v>
      </c>
      <c r="X32" s="687"/>
      <c r="Y32" s="128">
        <f>AB29</f>
        <v>1.5999999999999999</v>
      </c>
      <c r="Z32" s="167"/>
      <c r="AA32" s="167"/>
      <c r="AB32" s="167"/>
      <c r="AC32" s="304"/>
      <c r="AD32" s="735" t="s">
        <v>189</v>
      </c>
      <c r="AE32" s="663"/>
      <c r="AF32" s="128"/>
      <c r="AG32" s="167"/>
      <c r="AH32" s="167"/>
      <c r="AI32" s="167"/>
      <c r="AJ32" s="301"/>
      <c r="AM32" s="184"/>
      <c r="AN32" s="183"/>
      <c r="AO32" s="12"/>
      <c r="AP32" s="453"/>
      <c r="AQ32" s="125"/>
      <c r="AR32" s="453"/>
      <c r="AS32" s="453"/>
      <c r="AT32" s="453"/>
    </row>
    <row r="33" spans="1:46" ht="16.5" customHeight="1">
      <c r="A33" s="726"/>
      <c r="B33" s="686" t="s">
        <v>190</v>
      </c>
      <c r="C33" s="687"/>
      <c r="D33" s="82"/>
      <c r="E33" s="168"/>
      <c r="F33" s="168"/>
      <c r="G33" s="168"/>
      <c r="H33" s="272"/>
      <c r="I33" s="686" t="s">
        <v>190</v>
      </c>
      <c r="J33" s="687"/>
      <c r="K33" s="90"/>
      <c r="L33" s="466"/>
      <c r="M33" s="82"/>
      <c r="N33" s="168"/>
      <c r="O33" s="467"/>
      <c r="P33" s="686" t="s">
        <v>190</v>
      </c>
      <c r="Q33" s="687"/>
      <c r="R33" s="113"/>
      <c r="S33" s="168"/>
      <c r="T33" s="168"/>
      <c r="U33" s="168"/>
      <c r="V33" s="304"/>
      <c r="W33" s="728" t="s">
        <v>190</v>
      </c>
      <c r="X33" s="687"/>
      <c r="Y33" s="82">
        <v>1</v>
      </c>
      <c r="Z33" s="168"/>
      <c r="AA33" s="168"/>
      <c r="AB33" s="168"/>
      <c r="AC33" s="304"/>
      <c r="AD33" s="735" t="s">
        <v>190</v>
      </c>
      <c r="AE33" s="663"/>
      <c r="AF33" s="82"/>
      <c r="AG33" s="168"/>
      <c r="AH33" s="168"/>
      <c r="AI33" s="168"/>
      <c r="AJ33" s="301"/>
      <c r="AM33" s="184"/>
      <c r="AN33" s="183"/>
      <c r="AO33" s="12"/>
      <c r="AP33" s="453"/>
      <c r="AQ33" s="125"/>
      <c r="AR33" s="453"/>
      <c r="AS33" s="453"/>
      <c r="AT33" s="453"/>
    </row>
    <row r="34" spans="1:46" ht="16.5" customHeight="1">
      <c r="A34" s="726"/>
      <c r="B34" s="717" t="s">
        <v>63</v>
      </c>
      <c r="C34" s="718"/>
      <c r="D34" s="90"/>
      <c r="E34" s="169"/>
      <c r="F34" s="169"/>
      <c r="G34" s="169"/>
      <c r="H34" s="273"/>
      <c r="I34" s="717" t="s">
        <v>63</v>
      </c>
      <c r="J34" s="752"/>
      <c r="K34" s="82">
        <v>1</v>
      </c>
      <c r="L34" s="455"/>
      <c r="M34" s="82"/>
      <c r="N34" s="169"/>
      <c r="O34" s="91"/>
      <c r="P34" s="717" t="s">
        <v>10</v>
      </c>
      <c r="Q34" s="718"/>
      <c r="R34" s="90"/>
      <c r="S34" s="169"/>
      <c r="T34" s="169"/>
      <c r="U34" s="169"/>
      <c r="V34" s="305"/>
      <c r="W34" s="728" t="s">
        <v>10</v>
      </c>
      <c r="X34" s="687"/>
      <c r="Y34" s="82"/>
      <c r="Z34" s="169"/>
      <c r="AA34" s="169"/>
      <c r="AB34" s="169"/>
      <c r="AC34" s="305"/>
      <c r="AD34" s="753" t="s">
        <v>10</v>
      </c>
      <c r="AE34" s="661"/>
      <c r="AF34" s="82"/>
      <c r="AG34" s="169"/>
      <c r="AH34" s="169"/>
      <c r="AI34" s="169"/>
      <c r="AJ34" s="333"/>
      <c r="AM34" s="184"/>
      <c r="AN34" s="183"/>
      <c r="AO34" s="12"/>
      <c r="AP34" s="453"/>
      <c r="AQ34" s="125"/>
      <c r="AR34" s="453"/>
      <c r="AS34" s="453"/>
      <c r="AT34" s="453"/>
    </row>
    <row r="35" spans="1:46" s="34" customFormat="1" ht="16.5" customHeight="1">
      <c r="A35" s="726"/>
      <c r="B35" s="686" t="s">
        <v>64</v>
      </c>
      <c r="C35" s="687"/>
      <c r="D35" s="86"/>
      <c r="E35" s="170"/>
      <c r="F35" s="170"/>
      <c r="G35" s="170"/>
      <c r="H35" s="274"/>
      <c r="I35" s="735" t="s">
        <v>9</v>
      </c>
      <c r="J35" s="663"/>
      <c r="K35" s="211" t="s">
        <v>154</v>
      </c>
      <c r="L35" s="194"/>
      <c r="M35" s="86"/>
      <c r="N35" s="170"/>
      <c r="O35" s="209"/>
      <c r="P35" s="735" t="s">
        <v>9</v>
      </c>
      <c r="Q35" s="663"/>
      <c r="R35" s="86" t="s">
        <v>53</v>
      </c>
      <c r="S35" s="170"/>
      <c r="T35" s="170"/>
      <c r="U35" s="170"/>
      <c r="V35" s="306"/>
      <c r="W35" s="662" t="s">
        <v>9</v>
      </c>
      <c r="X35" s="663"/>
      <c r="Y35" s="86">
        <v>2.5</v>
      </c>
      <c r="Z35" s="170"/>
      <c r="AA35" s="170"/>
      <c r="AB35" s="170"/>
      <c r="AC35" s="306"/>
      <c r="AD35" s="754" t="s">
        <v>9</v>
      </c>
      <c r="AE35" s="723"/>
      <c r="AF35" s="86"/>
      <c r="AG35" s="170"/>
      <c r="AH35" s="170"/>
      <c r="AI35" s="170"/>
      <c r="AJ35" s="334"/>
      <c r="AM35" s="184"/>
      <c r="AN35" s="183"/>
      <c r="AO35" s="12"/>
      <c r="AP35" s="35"/>
      <c r="AQ35" s="35"/>
      <c r="AR35" s="35"/>
      <c r="AS35" s="35"/>
      <c r="AT35" s="35"/>
    </row>
    <row r="36" spans="1:46" s="34" customFormat="1" ht="24.75" customHeight="1" thickBot="1">
      <c r="A36" s="727"/>
      <c r="B36" s="729" t="s">
        <v>74</v>
      </c>
      <c r="C36" s="730"/>
      <c r="D36" s="85">
        <f>D30*70+D31*75+D32*25+D33*60+D34*120+D35*45</f>
        <v>499.36688311688312</v>
      </c>
      <c r="E36" s="171"/>
      <c r="F36" s="171"/>
      <c r="G36" s="171"/>
      <c r="H36" s="275"/>
      <c r="I36" s="736" t="s">
        <v>47</v>
      </c>
      <c r="J36" s="722"/>
      <c r="K36" s="85">
        <f>K30*70+K31*75+K32*25+K33*60+K34*120+K35*45</f>
        <v>877.59558186911124</v>
      </c>
      <c r="L36" s="195"/>
      <c r="M36" s="171"/>
      <c r="N36" s="171"/>
      <c r="O36" s="210"/>
      <c r="P36" s="736" t="s">
        <v>47</v>
      </c>
      <c r="Q36" s="722"/>
      <c r="R36" s="85">
        <f>R30*70+R31*75+R32*25+R33*60+R34*120+R35*45</f>
        <v>762.02731092436977</v>
      </c>
      <c r="S36" s="171"/>
      <c r="T36" s="171"/>
      <c r="U36" s="171"/>
      <c r="V36" s="307"/>
      <c r="W36" s="757" t="s">
        <v>47</v>
      </c>
      <c r="X36" s="734"/>
      <c r="Y36" s="85">
        <f>Y30*70+Y31*75+Y32*25+Y33*60+Y34*120+Y35*45</f>
        <v>831.07142857142856</v>
      </c>
      <c r="Z36" s="171"/>
      <c r="AA36" s="171"/>
      <c r="AB36" s="196"/>
      <c r="AC36" s="316"/>
      <c r="AD36" s="729" t="s">
        <v>47</v>
      </c>
      <c r="AE36" s="730"/>
      <c r="AF36" s="85"/>
      <c r="AG36" s="171"/>
      <c r="AH36" s="171"/>
      <c r="AI36" s="171"/>
      <c r="AJ36" s="335"/>
      <c r="AM36" s="184"/>
      <c r="AN36" s="12"/>
      <c r="AO36" s="464"/>
      <c r="AP36" s="35"/>
      <c r="AQ36" s="35"/>
      <c r="AR36" s="35"/>
      <c r="AS36" s="35"/>
      <c r="AT36" s="35"/>
    </row>
    <row r="37" spans="1:46" s="34" customFormat="1" ht="27" customHeight="1">
      <c r="A37" s="35" t="s">
        <v>373</v>
      </c>
      <c r="B37" s="118"/>
      <c r="C37" s="118"/>
      <c r="D37" s="35"/>
      <c r="E37" s="35"/>
      <c r="F37" s="35"/>
      <c r="G37" s="35"/>
      <c r="H37" s="276"/>
      <c r="I37" s="34" t="s">
        <v>22</v>
      </c>
      <c r="K37" s="35" t="s">
        <v>23</v>
      </c>
      <c r="L37" s="35"/>
      <c r="M37" s="35"/>
      <c r="N37" s="35"/>
      <c r="O37" s="290"/>
      <c r="P37" s="35"/>
      <c r="Q37" s="35"/>
      <c r="R37" s="35"/>
      <c r="S37" s="35"/>
      <c r="T37" s="35"/>
      <c r="U37" s="35"/>
      <c r="V37" s="308"/>
      <c r="W37" s="35"/>
      <c r="Y37" s="34" t="s">
        <v>24</v>
      </c>
      <c r="Z37" s="35"/>
      <c r="AA37" s="35"/>
      <c r="AB37" s="35"/>
      <c r="AC37" s="317"/>
      <c r="AG37" s="35"/>
      <c r="AH37" s="35"/>
      <c r="AI37" s="35"/>
      <c r="AJ37" s="276"/>
    </row>
    <row r="38" spans="1:46" s="36" customFormat="1" ht="18" customHeight="1">
      <c r="A38" s="649" t="s">
        <v>25</v>
      </c>
      <c r="B38" s="649"/>
      <c r="C38" s="649"/>
      <c r="D38" s="649"/>
      <c r="E38" s="649"/>
      <c r="F38" s="649"/>
      <c r="G38" s="649"/>
      <c r="H38" s="649"/>
      <c r="I38" s="649"/>
      <c r="J38" s="649"/>
      <c r="K38" s="649"/>
      <c r="L38" s="451"/>
      <c r="M38" s="451"/>
      <c r="N38" s="451"/>
      <c r="O38" s="277"/>
      <c r="P38" s="57"/>
      <c r="Q38" s="57"/>
      <c r="R38" s="57"/>
      <c r="S38" s="451"/>
      <c r="T38" s="451"/>
      <c r="U38" s="451"/>
      <c r="V38" s="309"/>
      <c r="W38" s="57"/>
      <c r="X38" s="54"/>
      <c r="Y38" s="54"/>
      <c r="Z38" s="451"/>
      <c r="AA38" s="451"/>
      <c r="AB38" s="451"/>
      <c r="AC38" s="318"/>
      <c r="AG38" s="451"/>
      <c r="AH38" s="451"/>
      <c r="AI38" s="451"/>
      <c r="AJ38" s="329"/>
    </row>
    <row r="39" spans="1:46" s="38" customFormat="1" ht="18" customHeight="1">
      <c r="A39" s="648" t="s">
        <v>12</v>
      </c>
      <c r="B39" s="648"/>
      <c r="C39" s="648"/>
      <c r="D39" s="648"/>
      <c r="E39" s="648"/>
      <c r="F39" s="648"/>
      <c r="G39" s="648"/>
      <c r="H39" s="648"/>
      <c r="I39" s="648"/>
      <c r="J39" s="648"/>
      <c r="K39" s="648"/>
      <c r="L39" s="648"/>
      <c r="M39" s="648"/>
      <c r="N39" s="648"/>
      <c r="O39" s="648"/>
      <c r="P39" s="648"/>
      <c r="Q39" s="648"/>
      <c r="R39" s="648"/>
      <c r="S39" s="648"/>
      <c r="T39" s="648"/>
      <c r="U39" s="648"/>
      <c r="V39" s="648"/>
      <c r="W39" s="648"/>
      <c r="X39" s="648"/>
      <c r="Y39" s="37"/>
      <c r="Z39" s="37"/>
      <c r="AA39" s="184"/>
      <c r="AB39" s="88"/>
      <c r="AC39" s="12"/>
      <c r="AD39" s="461"/>
      <c r="AE39" s="12"/>
      <c r="AF39" s="180"/>
      <c r="AG39" s="242"/>
      <c r="AH39" s="37"/>
      <c r="AI39" s="37"/>
      <c r="AJ39" s="330"/>
    </row>
    <row r="40" spans="1:46" s="38" customFormat="1" ht="18" customHeight="1">
      <c r="A40" s="58" t="s">
        <v>11</v>
      </c>
      <c r="B40" s="58"/>
      <c r="C40" s="58"/>
      <c r="D40" s="37"/>
      <c r="E40" s="37"/>
      <c r="F40" s="37"/>
      <c r="G40" s="37"/>
      <c r="H40" s="277"/>
      <c r="I40" s="40"/>
      <c r="J40" s="40"/>
      <c r="K40" s="58"/>
      <c r="L40" s="37"/>
      <c r="M40" s="37"/>
      <c r="N40" s="37"/>
      <c r="O40" s="291"/>
      <c r="P40" s="40"/>
      <c r="Q40" s="40"/>
      <c r="R40" s="40"/>
      <c r="S40" s="37"/>
      <c r="T40" s="37"/>
      <c r="U40" s="37"/>
      <c r="V40" s="310"/>
      <c r="W40" s="41"/>
      <c r="X40" s="37"/>
      <c r="Y40" s="37"/>
      <c r="Z40" s="37"/>
      <c r="AA40" s="184"/>
      <c r="AB40" s="494"/>
      <c r="AC40" s="12"/>
      <c r="AD40" s="461"/>
      <c r="AE40" s="130"/>
      <c r="AF40" s="180"/>
      <c r="AG40" s="242"/>
      <c r="AH40" s="37"/>
      <c r="AI40" s="37"/>
      <c r="AJ40" s="330"/>
    </row>
    <row r="41" spans="1:46">
      <c r="D41" s="453"/>
      <c r="E41" s="453"/>
      <c r="F41" s="453"/>
      <c r="G41" s="453"/>
      <c r="H41" s="278"/>
      <c r="Z41" s="453"/>
      <c r="AA41" s="184"/>
      <c r="AB41" s="494"/>
      <c r="AC41" s="12"/>
      <c r="AD41" s="461"/>
      <c r="AE41" s="12"/>
      <c r="AF41" s="12"/>
      <c r="AG41" s="242"/>
      <c r="AH41" s="453"/>
      <c r="AM41" s="453"/>
      <c r="AN41" s="453"/>
      <c r="AO41" s="453"/>
      <c r="AP41" s="453"/>
    </row>
    <row r="42" spans="1:46">
      <c r="D42" s="453"/>
      <c r="E42" s="453"/>
      <c r="F42" s="453"/>
      <c r="G42" s="453"/>
      <c r="H42" s="278"/>
      <c r="O42" s="104"/>
      <c r="P42" s="461"/>
      <c r="Q42" s="461"/>
      <c r="R42" s="88"/>
      <c r="S42" s="217"/>
      <c r="T42" s="109">
        <f>Q42/100</f>
        <v>0</v>
      </c>
      <c r="U42" s="313"/>
      <c r="Z42" s="453"/>
      <c r="AA42" s="184"/>
      <c r="AB42" s="12"/>
      <c r="AC42" s="12"/>
      <c r="AD42" s="461"/>
      <c r="AE42" s="12"/>
      <c r="AF42" s="12"/>
      <c r="AG42" s="242"/>
      <c r="AH42" s="453"/>
      <c r="AM42" s="453"/>
      <c r="AN42" s="453"/>
      <c r="AO42" s="453"/>
      <c r="AP42" s="453"/>
    </row>
    <row r="43" spans="1:46">
      <c r="D43" s="88"/>
      <c r="E43" s="461"/>
      <c r="F43" s="44"/>
      <c r="G43" s="180"/>
      <c r="H43" s="279"/>
      <c r="I43" s="465"/>
      <c r="J43" s="96"/>
      <c r="K43" s="461"/>
      <c r="L43" s="116"/>
      <c r="M43" s="180"/>
      <c r="N43" s="180"/>
      <c r="O43" s="104"/>
      <c r="P43" s="88"/>
      <c r="Q43" s="461"/>
      <c r="R43" s="88"/>
      <c r="S43" s="547"/>
      <c r="T43" s="163"/>
      <c r="U43" s="297"/>
      <c r="Z43" s="453"/>
      <c r="AA43" s="184"/>
      <c r="AB43" s="12"/>
      <c r="AC43" s="12"/>
      <c r="AD43" s="461"/>
      <c r="AE43" s="12"/>
      <c r="AF43" s="12"/>
      <c r="AG43" s="464"/>
      <c r="AH43" s="453"/>
      <c r="AM43" s="453"/>
      <c r="AN43" s="453"/>
      <c r="AO43" s="453"/>
      <c r="AP43" s="453"/>
    </row>
    <row r="44" spans="1:46">
      <c r="D44" s="461"/>
      <c r="E44" s="461"/>
      <c r="F44" s="180"/>
      <c r="G44" s="180"/>
      <c r="H44" s="279"/>
      <c r="I44" s="465"/>
      <c r="J44" s="461"/>
      <c r="K44" s="88"/>
      <c r="L44" s="44"/>
      <c r="M44" s="44"/>
      <c r="N44" s="180"/>
      <c r="O44" s="104"/>
      <c r="P44" s="88"/>
      <c r="Q44" s="461"/>
      <c r="R44" s="88"/>
      <c r="S44" s="217"/>
      <c r="T44" s="163"/>
      <c r="U44" s="299"/>
      <c r="AM44" s="453"/>
      <c r="AN44" s="453"/>
      <c r="AO44" s="453"/>
      <c r="AP44" s="453"/>
    </row>
    <row r="45" spans="1:46">
      <c r="D45" s="461"/>
      <c r="E45" s="461"/>
      <c r="F45" s="44"/>
      <c r="G45" s="180"/>
      <c r="H45" s="279"/>
      <c r="I45" s="465"/>
      <c r="J45" s="88"/>
      <c r="K45" s="88"/>
      <c r="L45" s="461"/>
      <c r="M45" s="180"/>
      <c r="N45" s="180"/>
      <c r="O45" s="104"/>
      <c r="P45" s="88"/>
      <c r="Q45" s="88"/>
      <c r="R45" s="88"/>
      <c r="S45" s="217">
        <f>Q45/140</f>
        <v>0</v>
      </c>
      <c r="T45" s="163"/>
      <c r="U45" s="299"/>
    </row>
    <row r="46" spans="1:46">
      <c r="D46" s="461"/>
      <c r="E46" s="461"/>
      <c r="F46" s="180"/>
      <c r="G46" s="180"/>
      <c r="H46" s="279"/>
      <c r="I46" s="465"/>
      <c r="J46" s="88"/>
      <c r="K46" s="88"/>
      <c r="L46" s="461"/>
      <c r="M46" s="180"/>
      <c r="N46" s="180"/>
      <c r="O46" s="104"/>
      <c r="P46" s="55"/>
      <c r="Q46" s="97"/>
      <c r="R46" s="88"/>
      <c r="S46" s="217"/>
      <c r="T46" s="163"/>
      <c r="U46" s="299"/>
    </row>
    <row r="47" spans="1:46">
      <c r="D47" s="461"/>
      <c r="E47" s="461"/>
      <c r="F47" s="453"/>
      <c r="G47" s="453"/>
      <c r="H47" s="279"/>
      <c r="I47" s="465"/>
      <c r="J47" s="88"/>
      <c r="K47" s="88"/>
      <c r="L47" s="461"/>
      <c r="M47" s="180"/>
      <c r="N47" s="180"/>
      <c r="O47" s="453"/>
    </row>
    <row r="48" spans="1:46">
      <c r="D48" s="453"/>
      <c r="E48" s="453"/>
      <c r="F48" s="453"/>
      <c r="G48" s="453"/>
      <c r="H48" s="278"/>
    </row>
  </sheetData>
  <mergeCells count="91">
    <mergeCell ref="AD30:AE30"/>
    <mergeCell ref="AD31:AE31"/>
    <mergeCell ref="AD29:AE29"/>
    <mergeCell ref="AE18:AE21"/>
    <mergeCell ref="W29:X29"/>
    <mergeCell ref="W17:W21"/>
    <mergeCell ref="P31:Q31"/>
    <mergeCell ref="I29:J29"/>
    <mergeCell ref="B32:C32"/>
    <mergeCell ref="I33:J33"/>
    <mergeCell ref="P33:Q33"/>
    <mergeCell ref="P30:Q30"/>
    <mergeCell ref="I31:J31"/>
    <mergeCell ref="A29:A36"/>
    <mergeCell ref="B29:C29"/>
    <mergeCell ref="P29:Q29"/>
    <mergeCell ref="W30:X30"/>
    <mergeCell ref="B31:C31"/>
    <mergeCell ref="B35:C35"/>
    <mergeCell ref="W31:X31"/>
    <mergeCell ref="W32:X32"/>
    <mergeCell ref="B36:C36"/>
    <mergeCell ref="I36:J36"/>
    <mergeCell ref="P36:Q36"/>
    <mergeCell ref="W34:X34"/>
    <mergeCell ref="W35:X35"/>
    <mergeCell ref="W36:X36"/>
    <mergeCell ref="B30:C30"/>
    <mergeCell ref="I30:J30"/>
    <mergeCell ref="AD36:AE36"/>
    <mergeCell ref="W33:X33"/>
    <mergeCell ref="AD32:AE32"/>
    <mergeCell ref="AD33:AE33"/>
    <mergeCell ref="B34:C34"/>
    <mergeCell ref="I34:J34"/>
    <mergeCell ref="P34:Q34"/>
    <mergeCell ref="P32:Q32"/>
    <mergeCell ref="I32:J32"/>
    <mergeCell ref="AD34:AE34"/>
    <mergeCell ref="AD35:AE35"/>
    <mergeCell ref="I35:J35"/>
    <mergeCell ref="P35:Q35"/>
    <mergeCell ref="B33:C33"/>
    <mergeCell ref="W7:W11"/>
    <mergeCell ref="W12:W16"/>
    <mergeCell ref="X18:X21"/>
    <mergeCell ref="AD12:AD16"/>
    <mergeCell ref="A22:A26"/>
    <mergeCell ref="I22:I26"/>
    <mergeCell ref="B7:B11"/>
    <mergeCell ref="B17:B21"/>
    <mergeCell ref="I17:I21"/>
    <mergeCell ref="I12:I16"/>
    <mergeCell ref="A12:A16"/>
    <mergeCell ref="Q18:Q21"/>
    <mergeCell ref="P7:P11"/>
    <mergeCell ref="P17:P21"/>
    <mergeCell ref="A17:A21"/>
    <mergeCell ref="A7:A11"/>
    <mergeCell ref="I7:I11"/>
    <mergeCell ref="B12:B16"/>
    <mergeCell ref="A5:A6"/>
    <mergeCell ref="A1:AJ1"/>
    <mergeCell ref="W2:Y2"/>
    <mergeCell ref="AD2:AF2"/>
    <mergeCell ref="P3:Q3"/>
    <mergeCell ref="R3:V3"/>
    <mergeCell ref="W3:X3"/>
    <mergeCell ref="Y3:AC3"/>
    <mergeCell ref="AD3:AE3"/>
    <mergeCell ref="AF3:AJ3"/>
    <mergeCell ref="B3:C3"/>
    <mergeCell ref="D3:H3"/>
    <mergeCell ref="I3:J3"/>
    <mergeCell ref="K3:O3"/>
    <mergeCell ref="P5:P6"/>
    <mergeCell ref="A38:K38"/>
    <mergeCell ref="A39:X39"/>
    <mergeCell ref="W5:W6"/>
    <mergeCell ref="AD22:AD26"/>
    <mergeCell ref="B22:B26"/>
    <mergeCell ref="I5:I6"/>
    <mergeCell ref="B5:B6"/>
    <mergeCell ref="W22:W26"/>
    <mergeCell ref="AD17:AD21"/>
    <mergeCell ref="C18:C21"/>
    <mergeCell ref="J18:J21"/>
    <mergeCell ref="P22:P26"/>
    <mergeCell ref="AD5:AD6"/>
    <mergeCell ref="AD7:AD11"/>
    <mergeCell ref="P12:P16"/>
  </mergeCells>
  <phoneticPr fontId="1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7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6"/>
  <sheetViews>
    <sheetView zoomScale="80" zoomScaleNormal="80" workbookViewId="0">
      <selection activeCell="C23" sqref="C23"/>
    </sheetView>
  </sheetViews>
  <sheetFormatPr defaultColWidth="8.875" defaultRowHeight="16.5"/>
  <cols>
    <col min="1" max="1" width="8.875" style="4"/>
    <col min="2" max="2" width="9.5" style="4" customWidth="1"/>
    <col min="3" max="3" width="10.125" style="4" customWidth="1"/>
    <col min="4" max="4" width="8.375" style="4" customWidth="1"/>
    <col min="5" max="7" width="5.625" style="4" hidden="1" customWidth="1"/>
    <col min="8" max="8" width="5.625" style="265" customWidth="1"/>
    <col min="9" max="9" width="9.625" style="4" customWidth="1"/>
    <col min="10" max="10" width="10.375" style="4" customWidth="1"/>
    <col min="11" max="11" width="8.375" style="4" customWidth="1"/>
    <col min="12" max="14" width="5.625" style="4" hidden="1" customWidth="1"/>
    <col min="15" max="15" width="5.625" style="312" customWidth="1"/>
    <col min="16" max="16" width="9.625" style="4" customWidth="1"/>
    <col min="17" max="17" width="10.125" style="4" customWidth="1"/>
    <col min="18" max="18" width="8.375" style="4" customWidth="1"/>
    <col min="19" max="21" width="5.625" style="4" hidden="1" customWidth="1"/>
    <col min="22" max="22" width="5.625" style="265" customWidth="1"/>
    <col min="23" max="23" width="8.875" style="4"/>
    <col min="24" max="24" width="10" style="4" customWidth="1"/>
    <col min="25" max="25" width="8.375" style="4" customWidth="1"/>
    <col min="26" max="28" width="5.625" style="4" hidden="1" customWidth="1"/>
    <col min="29" max="29" width="5.625" style="265" customWidth="1"/>
    <col min="30" max="30" width="8.875" style="4"/>
    <col min="31" max="31" width="10.625" style="4" customWidth="1"/>
    <col min="32" max="32" width="8.375" style="4" customWidth="1"/>
    <col min="33" max="33" width="0.125" style="4" customWidth="1"/>
    <col min="34" max="35" width="5.625" style="4" hidden="1" customWidth="1"/>
    <col min="36" max="36" width="5.625" style="4" customWidth="1"/>
    <col min="37" max="16384" width="8.875" style="4"/>
  </cols>
  <sheetData>
    <row r="1" spans="1:46" ht="21" customHeight="1">
      <c r="A1" s="664" t="s">
        <v>239</v>
      </c>
      <c r="B1" s="664"/>
      <c r="C1" s="664"/>
      <c r="D1" s="664"/>
      <c r="E1" s="664"/>
      <c r="F1" s="664"/>
      <c r="G1" s="664"/>
      <c r="H1" s="664"/>
      <c r="I1" s="664"/>
      <c r="J1" s="664"/>
      <c r="K1" s="664"/>
      <c r="L1" s="664"/>
      <c r="M1" s="664"/>
      <c r="N1" s="664"/>
      <c r="O1" s="664"/>
      <c r="P1" s="664"/>
      <c r="Q1" s="664"/>
      <c r="R1" s="664"/>
      <c r="S1" s="664"/>
      <c r="T1" s="664"/>
      <c r="U1" s="664"/>
      <c r="V1" s="664"/>
      <c r="W1" s="664"/>
      <c r="X1" s="664"/>
      <c r="Y1" s="664"/>
      <c r="Z1" s="664"/>
      <c r="AA1" s="664"/>
      <c r="AB1" s="664"/>
      <c r="AC1" s="664"/>
      <c r="AD1" s="664"/>
      <c r="AE1" s="664"/>
      <c r="AF1" s="664"/>
      <c r="AG1" s="664"/>
      <c r="AH1" s="664"/>
      <c r="AI1" s="664"/>
      <c r="AJ1" s="664"/>
      <c r="AK1" s="148"/>
      <c r="AL1" s="474"/>
      <c r="AM1" s="474"/>
      <c r="AN1" s="474"/>
      <c r="AO1" s="474"/>
      <c r="AP1" s="474"/>
      <c r="AQ1" s="474"/>
      <c r="AR1" s="474"/>
      <c r="AS1" s="474"/>
      <c r="AT1" s="474"/>
    </row>
    <row r="2" spans="1:46" ht="21" customHeight="1" thickBot="1">
      <c r="A2" s="149" t="s">
        <v>370</v>
      </c>
      <c r="B2" s="9"/>
      <c r="C2" s="9"/>
      <c r="D2" s="9"/>
      <c r="H2" s="280"/>
      <c r="I2" s="9"/>
      <c r="J2" s="9"/>
      <c r="K2" s="9"/>
      <c r="O2" s="294"/>
      <c r="P2" s="9"/>
      <c r="Q2" s="9"/>
      <c r="R2" s="9"/>
      <c r="V2" s="280"/>
      <c r="W2" s="665" t="s">
        <v>6</v>
      </c>
      <c r="X2" s="666"/>
      <c r="Y2" s="666"/>
      <c r="AC2" s="280"/>
      <c r="AD2" s="665" t="s">
        <v>8</v>
      </c>
      <c r="AE2" s="665"/>
      <c r="AF2" s="665"/>
      <c r="AJ2" s="9"/>
      <c r="AK2" s="150"/>
    </row>
    <row r="3" spans="1:46" s="136" customFormat="1" ht="16.5" customHeight="1" thickBot="1">
      <c r="A3" s="49" t="s">
        <v>70</v>
      </c>
      <c r="B3" s="749" t="s">
        <v>191</v>
      </c>
      <c r="C3" s="749"/>
      <c r="D3" s="658" t="s">
        <v>310</v>
      </c>
      <c r="E3" s="659"/>
      <c r="F3" s="659"/>
      <c r="G3" s="659"/>
      <c r="H3" s="676"/>
      <c r="I3" s="671">
        <v>45212</v>
      </c>
      <c r="J3" s="749"/>
      <c r="K3" s="658" t="s">
        <v>72</v>
      </c>
      <c r="L3" s="659"/>
      <c r="M3" s="659"/>
      <c r="N3" s="659"/>
      <c r="O3" s="676"/>
      <c r="P3" s="671">
        <v>45213</v>
      </c>
      <c r="Q3" s="749"/>
      <c r="R3" s="673" t="s">
        <v>71</v>
      </c>
      <c r="S3" s="674"/>
      <c r="T3" s="674"/>
      <c r="U3" s="674"/>
      <c r="V3" s="675"/>
      <c r="W3" s="671">
        <v>45214</v>
      </c>
      <c r="X3" s="749"/>
      <c r="Y3" s="658" t="s">
        <v>73</v>
      </c>
      <c r="Z3" s="659"/>
      <c r="AA3" s="659"/>
      <c r="AB3" s="659"/>
      <c r="AC3" s="676"/>
      <c r="AD3" s="671">
        <v>45215</v>
      </c>
      <c r="AE3" s="672"/>
      <c r="AF3" s="677" t="s">
        <v>37</v>
      </c>
      <c r="AG3" s="678"/>
      <c r="AH3" s="678"/>
      <c r="AI3" s="678"/>
      <c r="AJ3" s="679"/>
      <c r="AK3" s="637"/>
    </row>
    <row r="4" spans="1:46" s="5" customFormat="1" ht="18" customHeight="1">
      <c r="A4" s="612" t="s">
        <v>31</v>
      </c>
      <c r="B4" s="611" t="s">
        <v>41</v>
      </c>
      <c r="C4" s="6" t="s">
        <v>42</v>
      </c>
      <c r="D4" s="253" t="s">
        <v>311</v>
      </c>
      <c r="E4" s="162" t="s">
        <v>85</v>
      </c>
      <c r="F4" s="162" t="s">
        <v>86</v>
      </c>
      <c r="G4" s="162" t="s">
        <v>87</v>
      </c>
      <c r="H4" s="324" t="s">
        <v>51</v>
      </c>
      <c r="I4" s="7" t="s">
        <v>312</v>
      </c>
      <c r="J4" s="47" t="s">
        <v>38</v>
      </c>
      <c r="K4" s="6" t="s">
        <v>313</v>
      </c>
      <c r="L4" s="162" t="s">
        <v>85</v>
      </c>
      <c r="M4" s="162" t="s">
        <v>86</v>
      </c>
      <c r="N4" s="162" t="s">
        <v>87</v>
      </c>
      <c r="O4" s="295" t="s">
        <v>51</v>
      </c>
      <c r="P4" s="7" t="s">
        <v>312</v>
      </c>
      <c r="Q4" s="47" t="s">
        <v>38</v>
      </c>
      <c r="R4" s="6" t="s">
        <v>313</v>
      </c>
      <c r="S4" s="162" t="s">
        <v>85</v>
      </c>
      <c r="T4" s="162" t="s">
        <v>86</v>
      </c>
      <c r="U4" s="162" t="s">
        <v>87</v>
      </c>
      <c r="V4" s="324" t="s">
        <v>51</v>
      </c>
      <c r="W4" s="7" t="s">
        <v>312</v>
      </c>
      <c r="X4" s="47" t="s">
        <v>38</v>
      </c>
      <c r="Y4" s="6" t="s">
        <v>313</v>
      </c>
      <c r="Z4" s="162" t="s">
        <v>85</v>
      </c>
      <c r="AA4" s="162" t="s">
        <v>86</v>
      </c>
      <c r="AB4" s="162" t="s">
        <v>87</v>
      </c>
      <c r="AC4" s="324" t="s">
        <v>51</v>
      </c>
      <c r="AD4" s="7" t="s">
        <v>312</v>
      </c>
      <c r="AE4" s="47" t="s">
        <v>38</v>
      </c>
      <c r="AF4" s="6" t="s">
        <v>313</v>
      </c>
      <c r="AG4" s="162" t="s">
        <v>85</v>
      </c>
      <c r="AH4" s="162" t="s">
        <v>86</v>
      </c>
      <c r="AI4" s="162" t="s">
        <v>87</v>
      </c>
      <c r="AJ4" s="154" t="s">
        <v>51</v>
      </c>
      <c r="AL4" s="44"/>
      <c r="AM4" s="44"/>
      <c r="AN4" s="44"/>
      <c r="AO4" s="44"/>
      <c r="AP4" s="44"/>
      <c r="AQ4" s="44"/>
      <c r="AR4" s="44"/>
      <c r="AS4" s="44"/>
      <c r="AT4" s="44"/>
    </row>
    <row r="5" spans="1:46" ht="18" customHeight="1">
      <c r="A5" s="759" t="s">
        <v>3</v>
      </c>
      <c r="B5" s="680" t="s">
        <v>36</v>
      </c>
      <c r="C5" s="477" t="s">
        <v>80</v>
      </c>
      <c r="D5" s="477">
        <v>60</v>
      </c>
      <c r="E5" s="78">
        <f>D5/20</f>
        <v>3</v>
      </c>
      <c r="F5" s="78"/>
      <c r="G5" s="78"/>
      <c r="H5" s="296"/>
      <c r="I5" s="669" t="s">
        <v>109</v>
      </c>
      <c r="J5" s="477" t="s">
        <v>110</v>
      </c>
      <c r="K5" s="477">
        <v>80</v>
      </c>
      <c r="L5" s="78">
        <f>K5/20</f>
        <v>4</v>
      </c>
      <c r="M5" s="78"/>
      <c r="N5" s="78"/>
      <c r="O5" s="338"/>
      <c r="P5" s="680" t="s">
        <v>36</v>
      </c>
      <c r="Q5" s="477" t="s">
        <v>80</v>
      </c>
      <c r="R5" s="477">
        <v>60</v>
      </c>
      <c r="S5" s="78">
        <f>R5/20</f>
        <v>3</v>
      </c>
      <c r="T5" s="78"/>
      <c r="U5" s="78"/>
      <c r="V5" s="296"/>
      <c r="W5" s="669" t="s">
        <v>109</v>
      </c>
      <c r="X5" s="477" t="s">
        <v>110</v>
      </c>
      <c r="Y5" s="477">
        <v>80</v>
      </c>
      <c r="Z5" s="78">
        <f>Y5/20</f>
        <v>4</v>
      </c>
      <c r="AA5" s="78"/>
      <c r="AB5" s="78"/>
      <c r="AC5" s="267"/>
      <c r="AD5" s="680" t="s">
        <v>36</v>
      </c>
      <c r="AE5" s="477" t="s">
        <v>80</v>
      </c>
      <c r="AF5" s="477">
        <v>60</v>
      </c>
      <c r="AG5" s="78">
        <f>AF5/20</f>
        <v>3</v>
      </c>
      <c r="AH5" s="78"/>
      <c r="AI5" s="78"/>
      <c r="AJ5" s="296"/>
    </row>
    <row r="6" spans="1:46" ht="18" customHeight="1">
      <c r="A6" s="771"/>
      <c r="B6" s="681"/>
      <c r="C6" s="122" t="s">
        <v>81</v>
      </c>
      <c r="D6" s="477">
        <v>20</v>
      </c>
      <c r="E6" s="78">
        <f>D6/20</f>
        <v>1</v>
      </c>
      <c r="F6" s="78"/>
      <c r="G6" s="78"/>
      <c r="H6" s="296"/>
      <c r="I6" s="670"/>
      <c r="J6" s="477"/>
      <c r="K6" s="477"/>
      <c r="L6" s="78"/>
      <c r="M6" s="78"/>
      <c r="N6" s="78"/>
      <c r="O6" s="338"/>
      <c r="P6" s="681"/>
      <c r="Q6" s="122" t="s">
        <v>81</v>
      </c>
      <c r="R6" s="477">
        <v>20</v>
      </c>
      <c r="S6" s="78">
        <f>R6/20</f>
        <v>1</v>
      </c>
      <c r="T6" s="78"/>
      <c r="U6" s="78"/>
      <c r="V6" s="296"/>
      <c r="W6" s="670"/>
      <c r="X6" s="477"/>
      <c r="Y6" s="477"/>
      <c r="Z6" s="78"/>
      <c r="AA6" s="78"/>
      <c r="AB6" s="78"/>
      <c r="AC6" s="267"/>
      <c r="AD6" s="681"/>
      <c r="AE6" s="122" t="s">
        <v>81</v>
      </c>
      <c r="AF6" s="477">
        <v>20</v>
      </c>
      <c r="AG6" s="78">
        <f>AF6/20</f>
        <v>1</v>
      </c>
      <c r="AH6" s="78"/>
      <c r="AI6" s="78"/>
      <c r="AJ6" s="296"/>
    </row>
    <row r="7" spans="1:46" ht="18" customHeight="1">
      <c r="A7" s="759" t="s">
        <v>32</v>
      </c>
      <c r="B7" s="708" t="s">
        <v>358</v>
      </c>
      <c r="C7" s="613" t="s">
        <v>265</v>
      </c>
      <c r="D7" s="580">
        <v>75</v>
      </c>
      <c r="E7" s="582"/>
      <c r="F7" s="582">
        <f>D7*0.8/35</f>
        <v>1.7142857142857142</v>
      </c>
      <c r="G7" s="562"/>
      <c r="H7" s="594"/>
      <c r="I7" s="772" t="s">
        <v>229</v>
      </c>
      <c r="J7" s="221" t="s">
        <v>34</v>
      </c>
      <c r="K7" s="477">
        <v>10</v>
      </c>
      <c r="L7" s="477"/>
      <c r="M7" s="477"/>
      <c r="N7" s="109">
        <f>K9/100</f>
        <v>0.15</v>
      </c>
      <c r="O7" s="338"/>
      <c r="P7" s="691" t="s">
        <v>346</v>
      </c>
      <c r="Q7" s="634" t="s">
        <v>347</v>
      </c>
      <c r="R7" s="641">
        <v>80</v>
      </c>
      <c r="S7" s="109"/>
      <c r="T7" s="109">
        <f>R7*0.65/35</f>
        <v>1.4857142857142858</v>
      </c>
      <c r="U7" s="109"/>
      <c r="V7" s="296"/>
      <c r="W7" s="708" t="s">
        <v>320</v>
      </c>
      <c r="X7" s="580" t="s">
        <v>266</v>
      </c>
      <c r="Y7" s="580">
        <v>65</v>
      </c>
      <c r="Z7" s="562"/>
      <c r="AA7" s="562">
        <f>Y7/35</f>
        <v>1.8571428571428572</v>
      </c>
      <c r="AB7" s="562"/>
      <c r="AC7" s="614"/>
      <c r="AD7" s="691" t="s">
        <v>244</v>
      </c>
      <c r="AE7" s="108" t="s">
        <v>324</v>
      </c>
      <c r="AF7" s="108">
        <v>90</v>
      </c>
      <c r="AG7" s="109"/>
      <c r="AH7" s="539">
        <f>AF7*0.65/35</f>
        <v>1.6714285714285715</v>
      </c>
      <c r="AI7" s="109"/>
      <c r="AJ7" s="540"/>
    </row>
    <row r="8" spans="1:46" ht="18" customHeight="1">
      <c r="A8" s="759"/>
      <c r="B8" s="709"/>
      <c r="C8" s="580" t="s">
        <v>267</v>
      </c>
      <c r="D8" s="580">
        <v>10</v>
      </c>
      <c r="E8" s="582"/>
      <c r="F8" s="582"/>
      <c r="G8" s="562">
        <f t="shared" ref="G8:G9" si="0">D8/100</f>
        <v>0.1</v>
      </c>
      <c r="H8" s="594"/>
      <c r="I8" s="773"/>
      <c r="J8" s="477" t="s">
        <v>119</v>
      </c>
      <c r="K8" s="477">
        <v>20</v>
      </c>
      <c r="L8" s="477"/>
      <c r="M8" s="109">
        <f>K8/35</f>
        <v>0.5714285714285714</v>
      </c>
      <c r="N8" s="109"/>
      <c r="O8" s="338"/>
      <c r="P8" s="692"/>
      <c r="Q8" s="123" t="s">
        <v>348</v>
      </c>
      <c r="R8" s="634" t="s">
        <v>349</v>
      </c>
      <c r="S8" s="109"/>
      <c r="T8" s="109"/>
      <c r="U8" s="109"/>
      <c r="V8" s="296"/>
      <c r="W8" s="709"/>
      <c r="X8" s="580" t="s">
        <v>264</v>
      </c>
      <c r="Y8" s="580">
        <v>20</v>
      </c>
      <c r="Z8" s="582"/>
      <c r="AA8" s="582"/>
      <c r="AB8" s="562">
        <f t="shared" ref="AB8:AB9" si="1">Y8/100</f>
        <v>0.2</v>
      </c>
      <c r="AC8" s="614"/>
      <c r="AD8" s="692"/>
      <c r="AE8" s="224" t="s">
        <v>245</v>
      </c>
      <c r="AF8" s="109">
        <v>20</v>
      </c>
      <c r="AG8" s="78"/>
      <c r="AH8" s="78" t="s">
        <v>246</v>
      </c>
      <c r="AI8" s="78"/>
      <c r="AJ8" s="540"/>
    </row>
    <row r="9" spans="1:46" ht="18" customHeight="1">
      <c r="A9" s="759"/>
      <c r="B9" s="709"/>
      <c r="C9" s="580" t="s">
        <v>213</v>
      </c>
      <c r="D9" s="562">
        <v>25</v>
      </c>
      <c r="E9" s="583"/>
      <c r="F9" s="562"/>
      <c r="G9" s="562">
        <f t="shared" si="0"/>
        <v>0.25</v>
      </c>
      <c r="H9" s="594"/>
      <c r="I9" s="773"/>
      <c r="J9" s="477" t="s">
        <v>82</v>
      </c>
      <c r="K9" s="477">
        <v>15</v>
      </c>
      <c r="L9" s="477"/>
      <c r="M9" s="109"/>
      <c r="N9" s="109">
        <f>K9/100</f>
        <v>0.15</v>
      </c>
      <c r="O9" s="338"/>
      <c r="P9" s="692"/>
      <c r="Q9" s="634" t="s">
        <v>350</v>
      </c>
      <c r="R9" s="634" t="s">
        <v>349</v>
      </c>
      <c r="S9" s="109"/>
      <c r="T9" s="109"/>
      <c r="U9" s="109"/>
      <c r="V9" s="296"/>
      <c r="W9" s="709"/>
      <c r="X9" s="580" t="s">
        <v>215</v>
      </c>
      <c r="Y9" s="580">
        <v>5</v>
      </c>
      <c r="Z9" s="582"/>
      <c r="AA9" s="562"/>
      <c r="AB9" s="562">
        <f t="shared" si="1"/>
        <v>0.05</v>
      </c>
      <c r="AC9" s="614"/>
      <c r="AD9" s="692"/>
      <c r="AE9" s="109" t="s">
        <v>98</v>
      </c>
      <c r="AF9" s="109" t="s">
        <v>89</v>
      </c>
      <c r="AG9" s="126"/>
      <c r="AH9" s="109"/>
      <c r="AI9" s="109"/>
      <c r="AJ9" s="540"/>
    </row>
    <row r="10" spans="1:46" ht="18" customHeight="1">
      <c r="A10" s="759"/>
      <c r="B10" s="709"/>
      <c r="C10" s="580"/>
      <c r="D10" s="562"/>
      <c r="E10" s="583"/>
      <c r="F10" s="562"/>
      <c r="G10" s="562"/>
      <c r="H10" s="594"/>
      <c r="I10" s="773"/>
      <c r="J10" s="477" t="s">
        <v>77</v>
      </c>
      <c r="K10" s="477">
        <v>20</v>
      </c>
      <c r="L10" s="109"/>
      <c r="M10" s="109">
        <f>K10/55</f>
        <v>0.36363636363636365</v>
      </c>
      <c r="N10" s="109">
        <f>K10/100</f>
        <v>0.2</v>
      </c>
      <c r="O10" s="338"/>
      <c r="P10" s="692"/>
      <c r="Q10" s="186" t="s">
        <v>351</v>
      </c>
      <c r="R10" s="186">
        <v>17</v>
      </c>
      <c r="S10" s="109">
        <f>R10/35</f>
        <v>0.48571428571428571</v>
      </c>
      <c r="T10" s="109"/>
      <c r="U10" s="109"/>
      <c r="V10" s="296"/>
      <c r="W10" s="709"/>
      <c r="X10" s="580" t="s">
        <v>268</v>
      </c>
      <c r="Y10" s="580" t="s">
        <v>173</v>
      </c>
      <c r="Z10" s="583"/>
      <c r="AA10" s="562"/>
      <c r="AB10" s="562"/>
      <c r="AC10" s="614"/>
      <c r="AD10" s="692"/>
      <c r="AE10" s="109" t="s">
        <v>164</v>
      </c>
      <c r="AF10" s="109">
        <v>10</v>
      </c>
      <c r="AG10" s="109"/>
      <c r="AH10" s="109"/>
      <c r="AI10" s="109">
        <f>AF10/100</f>
        <v>0.1</v>
      </c>
      <c r="AJ10" s="540"/>
    </row>
    <row r="11" spans="1:46" ht="18" customHeight="1">
      <c r="A11" s="759"/>
      <c r="B11" s="710"/>
      <c r="C11" s="580"/>
      <c r="D11" s="562"/>
      <c r="E11" s="583"/>
      <c r="F11" s="583"/>
      <c r="G11" s="583"/>
      <c r="H11" s="594"/>
      <c r="I11" s="773"/>
      <c r="J11" s="109" t="s">
        <v>242</v>
      </c>
      <c r="K11" s="477">
        <v>60</v>
      </c>
      <c r="L11" s="163"/>
      <c r="M11" s="163"/>
      <c r="N11" s="109">
        <f>K11/100</f>
        <v>0.6</v>
      </c>
      <c r="O11" s="338"/>
      <c r="P11" s="693"/>
      <c r="Q11" s="123"/>
      <c r="R11" s="123"/>
      <c r="S11" s="109"/>
      <c r="T11" s="109"/>
      <c r="U11" s="109"/>
      <c r="V11" s="296"/>
      <c r="W11" s="710"/>
      <c r="X11" s="580" t="s">
        <v>269</v>
      </c>
      <c r="Y11" s="580" t="s">
        <v>173</v>
      </c>
      <c r="Z11" s="562"/>
      <c r="AA11" s="562"/>
      <c r="AB11" s="562"/>
      <c r="AC11" s="614"/>
      <c r="AD11" s="693"/>
      <c r="AE11" s="109"/>
      <c r="AF11" s="109"/>
      <c r="AG11" s="109"/>
      <c r="AH11" s="109"/>
      <c r="AI11" s="109"/>
      <c r="AJ11" s="540"/>
    </row>
    <row r="12" spans="1:46" ht="18" customHeight="1">
      <c r="A12" s="758" t="s">
        <v>60</v>
      </c>
      <c r="B12" s="772" t="s">
        <v>378</v>
      </c>
      <c r="C12" s="109" t="s">
        <v>352</v>
      </c>
      <c r="D12" s="109">
        <v>40</v>
      </c>
      <c r="E12" s="102">
        <f>D12/85</f>
        <v>0.47058823529411764</v>
      </c>
      <c r="F12" s="582"/>
      <c r="G12" s="102"/>
      <c r="H12" s="296"/>
      <c r="I12" s="773"/>
      <c r="J12" s="126"/>
      <c r="K12" s="126"/>
      <c r="L12" s="209"/>
      <c r="M12" s="109"/>
      <c r="N12" s="477"/>
      <c r="O12" s="338"/>
      <c r="P12" s="768" t="s">
        <v>270</v>
      </c>
      <c r="Q12" s="562" t="s">
        <v>271</v>
      </c>
      <c r="R12" s="562">
        <v>40</v>
      </c>
      <c r="S12" s="615"/>
      <c r="T12" s="615"/>
      <c r="U12" s="615">
        <f>R12/100</f>
        <v>0.4</v>
      </c>
      <c r="V12" s="594"/>
      <c r="W12" s="708" t="s">
        <v>270</v>
      </c>
      <c r="X12" s="562" t="s">
        <v>271</v>
      </c>
      <c r="Y12" s="562">
        <v>40</v>
      </c>
      <c r="Z12" s="615"/>
      <c r="AA12" s="615"/>
      <c r="AB12" s="615">
        <f>Y12/100</f>
        <v>0.4</v>
      </c>
      <c r="AC12" s="594"/>
      <c r="AD12" s="708" t="s">
        <v>321</v>
      </c>
      <c r="AE12" s="580" t="s">
        <v>272</v>
      </c>
      <c r="AF12" s="580">
        <v>25</v>
      </c>
      <c r="AG12" s="582"/>
      <c r="AH12" s="582">
        <f>AF12*0.8/35</f>
        <v>0.5714285714285714</v>
      </c>
      <c r="AI12" s="562"/>
      <c r="AJ12" s="614"/>
    </row>
    <row r="13" spans="1:46" ht="18" customHeight="1">
      <c r="A13" s="759"/>
      <c r="B13" s="750"/>
      <c r="C13" s="109" t="s">
        <v>353</v>
      </c>
      <c r="D13" s="109">
        <v>15</v>
      </c>
      <c r="E13" s="102"/>
      <c r="F13" s="109"/>
      <c r="G13" s="102">
        <f>D13/100</f>
        <v>0.15</v>
      </c>
      <c r="H13" s="296"/>
      <c r="I13" s="773"/>
      <c r="J13" s="126"/>
      <c r="K13" s="126"/>
      <c r="L13" s="209"/>
      <c r="M13" s="109"/>
      <c r="N13" s="477"/>
      <c r="O13" s="338"/>
      <c r="P13" s="769"/>
      <c r="Q13" s="613" t="s">
        <v>259</v>
      </c>
      <c r="R13" s="562">
        <v>25</v>
      </c>
      <c r="S13" s="615"/>
      <c r="T13" s="615">
        <f>R13*0.8/35</f>
        <v>0.5714285714285714</v>
      </c>
      <c r="U13" s="616"/>
      <c r="V13" s="594"/>
      <c r="W13" s="709"/>
      <c r="X13" s="613" t="s">
        <v>259</v>
      </c>
      <c r="Y13" s="562">
        <v>25</v>
      </c>
      <c r="Z13" s="615"/>
      <c r="AA13" s="615">
        <f>Y13*0.8/35</f>
        <v>0.5714285714285714</v>
      </c>
      <c r="AB13" s="616"/>
      <c r="AC13" s="594"/>
      <c r="AD13" s="709"/>
      <c r="AE13" s="580" t="s">
        <v>273</v>
      </c>
      <c r="AF13" s="580" t="s">
        <v>173</v>
      </c>
      <c r="AG13" s="582"/>
      <c r="AH13" s="562"/>
      <c r="AI13" s="562"/>
      <c r="AJ13" s="614"/>
    </row>
    <row r="14" spans="1:46" ht="18" customHeight="1">
      <c r="A14" s="759"/>
      <c r="B14" s="750"/>
      <c r="C14" s="109" t="s">
        <v>354</v>
      </c>
      <c r="D14" s="109">
        <v>20</v>
      </c>
      <c r="E14" s="65">
        <f>D14/90</f>
        <v>0.22222222222222221</v>
      </c>
      <c r="F14" s="65"/>
      <c r="G14" s="102"/>
      <c r="H14" s="296"/>
      <c r="I14" s="773"/>
      <c r="J14" s="628"/>
      <c r="K14" s="124"/>
      <c r="L14" s="209"/>
      <c r="M14" s="166"/>
      <c r="N14" s="477"/>
      <c r="O14" s="338"/>
      <c r="P14" s="769"/>
      <c r="Q14" s="562" t="s">
        <v>34</v>
      </c>
      <c r="R14" s="562">
        <v>5</v>
      </c>
      <c r="S14" s="615"/>
      <c r="T14" s="615"/>
      <c r="U14" s="615">
        <f>T14/100</f>
        <v>0</v>
      </c>
      <c r="V14" s="594"/>
      <c r="W14" s="709"/>
      <c r="X14" s="562" t="s">
        <v>34</v>
      </c>
      <c r="Y14" s="562">
        <v>5</v>
      </c>
      <c r="Z14" s="615"/>
      <c r="AA14" s="615"/>
      <c r="AB14" s="615">
        <f>AA14/100</f>
        <v>0</v>
      </c>
      <c r="AC14" s="594"/>
      <c r="AD14" s="709"/>
      <c r="AE14" s="580" t="s">
        <v>274</v>
      </c>
      <c r="AF14" s="580">
        <v>45</v>
      </c>
      <c r="AG14" s="582"/>
      <c r="AH14" s="582"/>
      <c r="AI14" s="562">
        <f>AF14/100</f>
        <v>0.45</v>
      </c>
      <c r="AJ14" s="614"/>
    </row>
    <row r="15" spans="1:46" ht="18" customHeight="1">
      <c r="A15" s="759"/>
      <c r="B15" s="750"/>
      <c r="C15" s="562" t="s">
        <v>355</v>
      </c>
      <c r="D15" s="562">
        <v>20</v>
      </c>
      <c r="E15" s="583"/>
      <c r="F15" s="583"/>
      <c r="G15" s="102">
        <f>D15/100</f>
        <v>0.2</v>
      </c>
      <c r="H15" s="296"/>
      <c r="I15" s="773"/>
      <c r="J15" s="629"/>
      <c r="K15" s="630"/>
      <c r="L15" s="617"/>
      <c r="M15" s="617"/>
      <c r="N15" s="618"/>
      <c r="O15" s="619"/>
      <c r="P15" s="769"/>
      <c r="Q15" s="562"/>
      <c r="R15" s="562"/>
      <c r="S15" s="615"/>
      <c r="T15" s="615"/>
      <c r="U15" s="615"/>
      <c r="V15" s="594"/>
      <c r="W15" s="709"/>
      <c r="X15" s="562"/>
      <c r="Y15" s="562"/>
      <c r="Z15" s="615"/>
      <c r="AA15" s="615"/>
      <c r="AB15" s="615"/>
      <c r="AC15" s="594"/>
      <c r="AD15" s="709"/>
      <c r="AE15" s="580"/>
      <c r="AF15" s="580"/>
      <c r="AG15" s="583"/>
      <c r="AH15" s="583">
        <f>AF15/140</f>
        <v>0</v>
      </c>
      <c r="AI15" s="562"/>
      <c r="AJ15" s="614"/>
    </row>
    <row r="16" spans="1:46" ht="18" customHeight="1">
      <c r="A16" s="759"/>
      <c r="B16" s="750"/>
      <c r="C16" s="562" t="s">
        <v>356</v>
      </c>
      <c r="D16" s="562">
        <v>30</v>
      </c>
      <c r="E16" s="583"/>
      <c r="F16" s="583">
        <f>D16/50</f>
        <v>0.6</v>
      </c>
      <c r="G16" s="102"/>
      <c r="H16" s="296"/>
      <c r="I16" s="773"/>
      <c r="J16" s="629"/>
      <c r="K16" s="630"/>
      <c r="L16" s="617"/>
      <c r="M16" s="617"/>
      <c r="N16" s="618"/>
      <c r="O16" s="619"/>
      <c r="P16" s="769"/>
      <c r="Q16" s="562"/>
      <c r="R16" s="562"/>
      <c r="S16" s="615"/>
      <c r="T16" s="615"/>
      <c r="U16" s="615"/>
      <c r="V16" s="594"/>
      <c r="W16" s="709"/>
      <c r="X16" s="562"/>
      <c r="Y16" s="562"/>
      <c r="Z16" s="615"/>
      <c r="AA16" s="615"/>
      <c r="AB16" s="615"/>
      <c r="AC16" s="594"/>
      <c r="AD16" s="709"/>
      <c r="AE16" s="580"/>
      <c r="AF16" s="580"/>
      <c r="AG16" s="583"/>
      <c r="AH16" s="583"/>
      <c r="AI16" s="562"/>
      <c r="AJ16" s="614"/>
    </row>
    <row r="17" spans="1:37" ht="18" customHeight="1">
      <c r="A17" s="759"/>
      <c r="B17" s="751"/>
      <c r="C17" s="123" t="s">
        <v>357</v>
      </c>
      <c r="D17" s="123">
        <v>12</v>
      </c>
      <c r="E17" s="65"/>
      <c r="F17" s="642"/>
      <c r="G17" s="65"/>
      <c r="H17" s="296"/>
      <c r="I17" s="774"/>
      <c r="J17" s="629"/>
      <c r="K17" s="631"/>
      <c r="L17" s="620"/>
      <c r="M17" s="618"/>
      <c r="N17" s="617"/>
      <c r="O17" s="619"/>
      <c r="P17" s="770"/>
      <c r="Q17" s="562"/>
      <c r="R17" s="562"/>
      <c r="S17" s="615"/>
      <c r="T17" s="615"/>
      <c r="U17" s="615"/>
      <c r="V17" s="594"/>
      <c r="W17" s="710"/>
      <c r="X17" s="562"/>
      <c r="Y17" s="562"/>
      <c r="Z17" s="615"/>
      <c r="AA17" s="615"/>
      <c r="AB17" s="615"/>
      <c r="AC17" s="594"/>
      <c r="AD17" s="710"/>
      <c r="AE17" s="621"/>
      <c r="AF17" s="622"/>
      <c r="AG17" s="583"/>
      <c r="AH17" s="583"/>
      <c r="AI17" s="583"/>
      <c r="AJ17" s="614"/>
    </row>
    <row r="18" spans="1:37" ht="18" customHeight="1">
      <c r="A18" s="762" t="s">
        <v>45</v>
      </c>
      <c r="B18" s="683" t="s">
        <v>111</v>
      </c>
      <c r="C18" s="123" t="s">
        <v>91</v>
      </c>
      <c r="D18" s="634">
        <v>75</v>
      </c>
      <c r="E18" s="163"/>
      <c r="F18" s="163"/>
      <c r="G18" s="109">
        <f>D18/100</f>
        <v>0.75</v>
      </c>
      <c r="H18" s="296"/>
      <c r="I18" s="780" t="s">
        <v>286</v>
      </c>
      <c r="J18" s="585" t="s">
        <v>151</v>
      </c>
      <c r="K18" s="581">
        <v>6</v>
      </c>
      <c r="L18" s="595"/>
      <c r="M18" s="595"/>
      <c r="N18" s="562">
        <f>K18/100</f>
        <v>0.06</v>
      </c>
      <c r="O18" s="619"/>
      <c r="P18" s="683" t="s">
        <v>111</v>
      </c>
      <c r="Q18" s="123" t="s">
        <v>120</v>
      </c>
      <c r="R18" s="634">
        <v>75</v>
      </c>
      <c r="S18" s="163"/>
      <c r="T18" s="163"/>
      <c r="U18" s="109">
        <f>R18/100</f>
        <v>0.75</v>
      </c>
      <c r="V18" s="267"/>
      <c r="W18" s="705" t="s">
        <v>111</v>
      </c>
      <c r="X18" s="580" t="s">
        <v>91</v>
      </c>
      <c r="Y18" s="562">
        <v>75</v>
      </c>
      <c r="Z18" s="595"/>
      <c r="AA18" s="595"/>
      <c r="AB18" s="562">
        <f>Y18/100</f>
        <v>0.75</v>
      </c>
      <c r="AC18" s="594"/>
      <c r="AD18" s="708" t="s">
        <v>322</v>
      </c>
      <c r="AE18" s="580" t="s">
        <v>91</v>
      </c>
      <c r="AF18" s="562">
        <v>75</v>
      </c>
      <c r="AG18" s="595"/>
      <c r="AH18" s="595"/>
      <c r="AI18" s="562">
        <f>AF18/100</f>
        <v>0.75</v>
      </c>
      <c r="AJ18" s="614"/>
    </row>
    <row r="19" spans="1:37" ht="18" customHeight="1">
      <c r="A19" s="763"/>
      <c r="B19" s="684"/>
      <c r="C19" s="688" t="s">
        <v>94</v>
      </c>
      <c r="D19" s="123"/>
      <c r="E19" s="163"/>
      <c r="F19" s="163"/>
      <c r="G19" s="163"/>
      <c r="H19" s="296"/>
      <c r="I19" s="781"/>
      <c r="J19" s="849" t="s">
        <v>287</v>
      </c>
      <c r="K19" s="585">
        <v>15</v>
      </c>
      <c r="L19" s="595"/>
      <c r="M19" s="623">
        <f>K19/55</f>
        <v>0.27272727272727271</v>
      </c>
      <c r="N19" s="595"/>
      <c r="O19" s="619"/>
      <c r="P19" s="684"/>
      <c r="Q19" s="688" t="s">
        <v>92</v>
      </c>
      <c r="R19" s="634"/>
      <c r="S19" s="163"/>
      <c r="T19" s="163"/>
      <c r="U19" s="163"/>
      <c r="V19" s="267"/>
      <c r="W19" s="706"/>
      <c r="X19" s="702" t="s">
        <v>94</v>
      </c>
      <c r="Y19" s="562"/>
      <c r="Z19" s="595"/>
      <c r="AA19" s="595"/>
      <c r="AB19" s="595"/>
      <c r="AC19" s="594"/>
      <c r="AD19" s="709"/>
      <c r="AE19" s="702" t="s">
        <v>94</v>
      </c>
      <c r="AF19" s="562"/>
      <c r="AG19" s="595"/>
      <c r="AH19" s="595"/>
      <c r="AI19" s="595"/>
      <c r="AJ19" s="614"/>
    </row>
    <row r="20" spans="1:37" ht="18" customHeight="1">
      <c r="A20" s="763"/>
      <c r="B20" s="684"/>
      <c r="C20" s="689"/>
      <c r="D20" s="123"/>
      <c r="E20" s="163"/>
      <c r="F20" s="163"/>
      <c r="G20" s="163"/>
      <c r="H20" s="296"/>
      <c r="I20" s="781"/>
      <c r="J20" s="585" t="s">
        <v>220</v>
      </c>
      <c r="K20" s="585">
        <v>20</v>
      </c>
      <c r="L20" s="595"/>
      <c r="M20" s="595"/>
      <c r="N20" s="562">
        <f t="shared" ref="N20:N21" si="2">K20/100</f>
        <v>0.2</v>
      </c>
      <c r="O20" s="619"/>
      <c r="P20" s="684"/>
      <c r="Q20" s="689"/>
      <c r="R20" s="123"/>
      <c r="S20" s="163"/>
      <c r="T20" s="163"/>
      <c r="U20" s="163"/>
      <c r="V20" s="267"/>
      <c r="W20" s="706"/>
      <c r="X20" s="703"/>
      <c r="Y20" s="580"/>
      <c r="Z20" s="595"/>
      <c r="AA20" s="595"/>
      <c r="AB20" s="595"/>
      <c r="AC20" s="594"/>
      <c r="AD20" s="709"/>
      <c r="AE20" s="766"/>
      <c r="AF20" s="580"/>
      <c r="AG20" s="595"/>
      <c r="AH20" s="595"/>
      <c r="AI20" s="595"/>
      <c r="AJ20" s="614"/>
    </row>
    <row r="21" spans="1:37" ht="18" customHeight="1">
      <c r="A21" s="763"/>
      <c r="B21" s="684"/>
      <c r="C21" s="689"/>
      <c r="D21" s="634"/>
      <c r="E21" s="163"/>
      <c r="F21" s="163"/>
      <c r="G21" s="163"/>
      <c r="H21" s="296"/>
      <c r="I21" s="781"/>
      <c r="J21" s="585" t="s">
        <v>288</v>
      </c>
      <c r="K21" s="585">
        <v>12</v>
      </c>
      <c r="L21" s="595"/>
      <c r="M21" s="595"/>
      <c r="N21" s="562">
        <f t="shared" si="2"/>
        <v>0.12</v>
      </c>
      <c r="O21" s="619"/>
      <c r="P21" s="684"/>
      <c r="Q21" s="689"/>
      <c r="R21" s="123"/>
      <c r="S21" s="163"/>
      <c r="T21" s="163"/>
      <c r="U21" s="163"/>
      <c r="V21" s="267"/>
      <c r="W21" s="706"/>
      <c r="X21" s="703"/>
      <c r="Y21" s="580"/>
      <c r="Z21" s="595"/>
      <c r="AA21" s="595"/>
      <c r="AB21" s="595"/>
      <c r="AC21" s="594"/>
      <c r="AD21" s="709"/>
      <c r="AE21" s="766"/>
      <c r="AF21" s="562"/>
      <c r="AG21" s="595"/>
      <c r="AH21" s="595"/>
      <c r="AI21" s="595"/>
      <c r="AJ21" s="614"/>
    </row>
    <row r="22" spans="1:37" ht="18" customHeight="1">
      <c r="A22" s="764"/>
      <c r="B22" s="685"/>
      <c r="C22" s="690"/>
      <c r="D22" s="634"/>
      <c r="E22" s="163"/>
      <c r="F22" s="163"/>
      <c r="G22" s="163"/>
      <c r="H22" s="296"/>
      <c r="I22" s="781"/>
      <c r="J22" s="585" t="s">
        <v>219</v>
      </c>
      <c r="K22" s="581" t="s">
        <v>173</v>
      </c>
      <c r="L22" s="595"/>
      <c r="M22" s="595"/>
      <c r="N22" s="595"/>
      <c r="O22" s="619"/>
      <c r="P22" s="685"/>
      <c r="Q22" s="690"/>
      <c r="R22" s="123"/>
      <c r="S22" s="163"/>
      <c r="T22" s="163"/>
      <c r="U22" s="163"/>
      <c r="V22" s="267"/>
      <c r="W22" s="707"/>
      <c r="X22" s="704"/>
      <c r="Y22" s="580"/>
      <c r="Z22" s="595"/>
      <c r="AA22" s="595"/>
      <c r="AB22" s="595"/>
      <c r="AC22" s="594"/>
      <c r="AD22" s="710"/>
      <c r="AE22" s="767"/>
      <c r="AF22" s="562"/>
      <c r="AG22" s="595"/>
      <c r="AH22" s="595"/>
      <c r="AI22" s="595"/>
      <c r="AJ22" s="614"/>
    </row>
    <row r="23" spans="1:37" ht="18" customHeight="1">
      <c r="A23" s="783" t="s">
        <v>35</v>
      </c>
      <c r="B23" s="848" t="s">
        <v>379</v>
      </c>
      <c r="C23" s="850" t="s">
        <v>382</v>
      </c>
      <c r="D23" s="102">
        <v>10</v>
      </c>
      <c r="E23" s="163"/>
      <c r="F23" s="163"/>
      <c r="G23" s="109">
        <f>D23/100</f>
        <v>0.1</v>
      </c>
      <c r="H23" s="296"/>
      <c r="I23" s="781"/>
      <c r="J23" s="585"/>
      <c r="K23" s="581"/>
      <c r="L23" s="595"/>
      <c r="M23" s="595"/>
      <c r="N23" s="562"/>
      <c r="O23" s="619"/>
      <c r="P23" s="737" t="s">
        <v>380</v>
      </c>
      <c r="Q23" s="850" t="s">
        <v>381</v>
      </c>
      <c r="R23" s="102">
        <v>15</v>
      </c>
      <c r="S23" s="163"/>
      <c r="T23" s="163"/>
      <c r="U23" s="109">
        <f>R23/100</f>
        <v>0.15</v>
      </c>
      <c r="V23" s="296"/>
      <c r="W23" s="705" t="s">
        <v>275</v>
      </c>
      <c r="X23" s="562" t="s">
        <v>276</v>
      </c>
      <c r="Y23" s="562">
        <v>20</v>
      </c>
      <c r="Z23" s="595"/>
      <c r="AA23" s="595"/>
      <c r="AB23" s="562">
        <f>Y23/100</f>
        <v>0.2</v>
      </c>
      <c r="AC23" s="594"/>
      <c r="AD23" s="708" t="s">
        <v>323</v>
      </c>
      <c r="AE23" s="562" t="s">
        <v>277</v>
      </c>
      <c r="AF23" s="562">
        <v>15</v>
      </c>
      <c r="AG23" s="595"/>
      <c r="AH23" s="623">
        <f>AF23*0.65/35</f>
        <v>0.27857142857142858</v>
      </c>
      <c r="AI23" s="562"/>
      <c r="AJ23" s="614"/>
    </row>
    <row r="24" spans="1:37" ht="18" customHeight="1">
      <c r="A24" s="783"/>
      <c r="B24" s="765"/>
      <c r="C24" s="108" t="s">
        <v>208</v>
      </c>
      <c r="D24" s="102">
        <v>30</v>
      </c>
      <c r="E24" s="163"/>
      <c r="F24" s="109">
        <f>D24/140</f>
        <v>0.21428571428571427</v>
      </c>
      <c r="G24" s="109"/>
      <c r="H24" s="296"/>
      <c r="I24" s="781"/>
      <c r="J24" s="585"/>
      <c r="K24" s="585"/>
      <c r="L24" s="595"/>
      <c r="M24" s="623"/>
      <c r="N24" s="595"/>
      <c r="O24" s="619"/>
      <c r="P24" s="737"/>
      <c r="Q24" s="580" t="s">
        <v>257</v>
      </c>
      <c r="R24" s="582">
        <v>12</v>
      </c>
      <c r="S24" s="163"/>
      <c r="T24" s="255">
        <f>R24*0.65/35</f>
        <v>0.22285714285714286</v>
      </c>
      <c r="U24" s="109"/>
      <c r="V24" s="296"/>
      <c r="W24" s="706"/>
      <c r="X24" s="580" t="s">
        <v>314</v>
      </c>
      <c r="Y24" s="562">
        <v>10</v>
      </c>
      <c r="Z24" s="562">
        <f>Y24/85</f>
        <v>0.11764705882352941</v>
      </c>
      <c r="AA24" s="624"/>
      <c r="AB24" s="595"/>
      <c r="AC24" s="594"/>
      <c r="AD24" s="709"/>
      <c r="AE24" s="562" t="s">
        <v>261</v>
      </c>
      <c r="AF24" s="562">
        <v>30</v>
      </c>
      <c r="AG24" s="595"/>
      <c r="AH24" s="562"/>
      <c r="AI24" s="595">
        <f>AF24/100</f>
        <v>0.3</v>
      </c>
      <c r="AJ24" s="614"/>
    </row>
    <row r="25" spans="1:37" ht="18" customHeight="1">
      <c r="A25" s="783"/>
      <c r="B25" s="765"/>
      <c r="C25" s="108" t="s">
        <v>359</v>
      </c>
      <c r="D25" s="102">
        <v>10</v>
      </c>
      <c r="E25" s="163"/>
      <c r="F25" s="163"/>
      <c r="G25" s="109">
        <f>D25/100</f>
        <v>0.1</v>
      </c>
      <c r="H25" s="296"/>
      <c r="I25" s="781"/>
      <c r="J25" s="585"/>
      <c r="K25" s="585"/>
      <c r="L25" s="595"/>
      <c r="M25" s="595"/>
      <c r="N25" s="562"/>
      <c r="O25" s="619"/>
      <c r="P25" s="737"/>
      <c r="Q25" s="580" t="s">
        <v>280</v>
      </c>
      <c r="R25" s="562" t="s">
        <v>173</v>
      </c>
      <c r="S25" s="163"/>
      <c r="T25" s="163"/>
      <c r="U25" s="109"/>
      <c r="V25" s="296"/>
      <c r="W25" s="706"/>
      <c r="X25" s="580" t="s">
        <v>278</v>
      </c>
      <c r="Y25" s="580">
        <v>1</v>
      </c>
      <c r="Z25" s="595"/>
      <c r="AA25" s="595" t="s">
        <v>279</v>
      </c>
      <c r="AB25" s="595"/>
      <c r="AC25" s="594"/>
      <c r="AD25" s="709"/>
      <c r="AE25" s="562" t="s">
        <v>280</v>
      </c>
      <c r="AF25" s="562"/>
      <c r="AG25" s="595"/>
      <c r="AH25" s="595" t="s">
        <v>279</v>
      </c>
      <c r="AI25" s="562"/>
      <c r="AJ25" s="614"/>
    </row>
    <row r="26" spans="1:37" ht="18" customHeight="1">
      <c r="A26" s="783"/>
      <c r="B26" s="765"/>
      <c r="C26" s="102" t="s">
        <v>360</v>
      </c>
      <c r="D26" s="550" t="s">
        <v>173</v>
      </c>
      <c r="E26" s="163"/>
      <c r="F26" s="163"/>
      <c r="G26" s="163"/>
      <c r="H26" s="296"/>
      <c r="I26" s="781"/>
      <c r="J26" s="585"/>
      <c r="K26" s="585"/>
      <c r="L26" s="595"/>
      <c r="M26" s="595"/>
      <c r="N26" s="562"/>
      <c r="O26" s="619"/>
      <c r="P26" s="737"/>
      <c r="Q26" s="583"/>
      <c r="R26" s="583"/>
      <c r="S26" s="163"/>
      <c r="T26" s="163"/>
      <c r="U26" s="163"/>
      <c r="V26" s="296"/>
      <c r="W26" s="706"/>
      <c r="X26" s="580" t="s">
        <v>153</v>
      </c>
      <c r="Y26" s="580">
        <v>15</v>
      </c>
      <c r="Z26" s="595"/>
      <c r="AA26" s="595">
        <f>Y26/35</f>
        <v>0.42857142857142855</v>
      </c>
      <c r="AB26" s="595"/>
      <c r="AC26" s="625"/>
      <c r="AD26" s="709"/>
      <c r="AE26" s="562"/>
      <c r="AF26" s="580"/>
      <c r="AG26" s="595"/>
      <c r="AH26" s="595"/>
      <c r="AI26" s="595"/>
      <c r="AJ26" s="614"/>
    </row>
    <row r="27" spans="1:37" ht="18" customHeight="1">
      <c r="A27" s="783"/>
      <c r="B27" s="765"/>
      <c r="C27" s="65"/>
      <c r="D27" s="65"/>
      <c r="E27" s="163"/>
      <c r="F27" s="163"/>
      <c r="G27" s="163"/>
      <c r="H27" s="297"/>
      <c r="I27" s="782"/>
      <c r="J27" s="580"/>
      <c r="K27" s="562"/>
      <c r="L27" s="595"/>
      <c r="M27" s="595"/>
      <c r="N27" s="595"/>
      <c r="O27" s="619"/>
      <c r="P27" s="737"/>
      <c r="Q27" s="583"/>
      <c r="R27" s="583"/>
      <c r="S27" s="163"/>
      <c r="T27" s="163"/>
      <c r="U27" s="163"/>
      <c r="V27" s="297"/>
      <c r="W27" s="707"/>
      <c r="X27" s="580"/>
      <c r="Y27" s="580"/>
      <c r="Z27" s="595"/>
      <c r="AA27" s="626"/>
      <c r="AB27" s="595"/>
      <c r="AC27" s="609"/>
      <c r="AD27" s="710"/>
      <c r="AE27" s="580"/>
      <c r="AF27" s="562"/>
      <c r="AG27" s="595"/>
      <c r="AH27" s="595"/>
      <c r="AI27" s="595"/>
      <c r="AJ27" s="627"/>
    </row>
    <row r="28" spans="1:37" s="120" customFormat="1">
      <c r="A28" s="202" t="s">
        <v>55</v>
      </c>
      <c r="B28" s="473" t="s">
        <v>43</v>
      </c>
      <c r="C28" s="477"/>
      <c r="D28" s="52"/>
      <c r="E28" s="164"/>
      <c r="F28" s="164"/>
      <c r="G28" s="164"/>
      <c r="H28" s="267"/>
      <c r="I28" s="471" t="s">
        <v>13</v>
      </c>
      <c r="J28" s="477" t="s">
        <v>217</v>
      </c>
      <c r="K28" s="52" t="s">
        <v>61</v>
      </c>
      <c r="L28" s="164"/>
      <c r="M28" s="164"/>
      <c r="N28" s="164"/>
      <c r="O28" s="301"/>
      <c r="P28" s="135" t="s">
        <v>13</v>
      </c>
      <c r="Q28" s="477"/>
      <c r="R28" s="52"/>
      <c r="S28" s="164"/>
      <c r="T28" s="164"/>
      <c r="U28" s="164"/>
      <c r="V28" s="272"/>
      <c r="W28" s="470" t="s">
        <v>43</v>
      </c>
      <c r="X28" s="477" t="s">
        <v>55</v>
      </c>
      <c r="Y28" s="52" t="s">
        <v>61</v>
      </c>
      <c r="Z28" s="164"/>
      <c r="AA28" s="164"/>
      <c r="AB28" s="164"/>
      <c r="AC28" s="272"/>
      <c r="AD28" s="471" t="s">
        <v>13</v>
      </c>
      <c r="AE28" s="477"/>
      <c r="AF28" s="52"/>
      <c r="AG28" s="164"/>
      <c r="AH28" s="164"/>
      <c r="AI28" s="164"/>
      <c r="AJ28" s="121"/>
      <c r="AK28" s="125"/>
    </row>
    <row r="29" spans="1:37" ht="18" customHeight="1" thickBot="1">
      <c r="A29" s="8" t="s">
        <v>14</v>
      </c>
      <c r="B29" s="471" t="s">
        <v>0</v>
      </c>
      <c r="C29" s="358" t="e">
        <f>月菜單!#REF!</f>
        <v>#REF!</v>
      </c>
      <c r="D29" s="80" t="s">
        <v>171</v>
      </c>
      <c r="E29" s="165"/>
      <c r="F29" s="165"/>
      <c r="G29" s="165"/>
      <c r="H29" s="272"/>
      <c r="I29" s="79" t="s">
        <v>0</v>
      </c>
      <c r="J29" s="51"/>
      <c r="K29" s="80"/>
      <c r="L29" s="165"/>
      <c r="M29" s="165"/>
      <c r="N29" s="165"/>
      <c r="O29" s="302"/>
      <c r="P29" s="476" t="s">
        <v>0</v>
      </c>
      <c r="Q29" s="486"/>
      <c r="R29" s="489"/>
      <c r="S29" s="165"/>
      <c r="T29" s="165"/>
      <c r="U29" s="165"/>
      <c r="V29" s="283"/>
      <c r="W29" s="135" t="s">
        <v>0</v>
      </c>
      <c r="X29" s="129"/>
      <c r="Y29" s="80"/>
      <c r="Z29" s="165"/>
      <c r="AA29" s="165"/>
      <c r="AB29" s="165"/>
      <c r="AC29" s="272"/>
      <c r="AD29" s="79" t="s">
        <v>0</v>
      </c>
      <c r="AE29" s="775"/>
      <c r="AF29" s="776"/>
      <c r="AG29" s="165"/>
      <c r="AH29" s="165"/>
      <c r="AI29" s="165"/>
      <c r="AJ29" s="121"/>
    </row>
    <row r="30" spans="1:37" ht="16.5" customHeight="1">
      <c r="A30" s="725" t="s">
        <v>15</v>
      </c>
      <c r="B30" s="720" t="s">
        <v>16</v>
      </c>
      <c r="C30" s="756"/>
      <c r="D30" s="173"/>
      <c r="E30" s="174">
        <f>SUM(E5:E29)</f>
        <v>4.6928104575163401</v>
      </c>
      <c r="F30" s="254">
        <f>SUM(F5:F29)</f>
        <v>2.5285714285714285</v>
      </c>
      <c r="G30" s="174">
        <f>SUM(G5:G27)</f>
        <v>1.6500000000000001</v>
      </c>
      <c r="H30" s="271"/>
      <c r="I30" s="719" t="s">
        <v>16</v>
      </c>
      <c r="J30" s="755"/>
      <c r="K30" s="173"/>
      <c r="L30" s="174">
        <f>SUM(L5:L29)</f>
        <v>4</v>
      </c>
      <c r="M30" s="359">
        <f>SUM(M5:M29)</f>
        <v>1.2077922077922079</v>
      </c>
      <c r="N30" s="174">
        <f>SUM(N5:N27)</f>
        <v>1.48</v>
      </c>
      <c r="O30" s="314"/>
      <c r="P30" s="719" t="s">
        <v>16</v>
      </c>
      <c r="Q30" s="756"/>
      <c r="R30" s="173"/>
      <c r="S30" s="174">
        <f>SUM(S5:S28)</f>
        <v>4.4857142857142858</v>
      </c>
      <c r="T30" s="174">
        <f>SUM(T5:T29)</f>
        <v>2.2799999999999998</v>
      </c>
      <c r="U30" s="257">
        <f>SUM(U5:U29)</f>
        <v>1.2999999999999998</v>
      </c>
      <c r="V30" s="339"/>
      <c r="W30" s="719" t="s">
        <v>16</v>
      </c>
      <c r="X30" s="756"/>
      <c r="Y30" s="173"/>
      <c r="Z30" s="174">
        <f>SUM(Z5:Z29)</f>
        <v>4.117647058823529</v>
      </c>
      <c r="AA30" s="174">
        <f>SUM(AA7:AA29)</f>
        <v>2.8571428571428572</v>
      </c>
      <c r="AB30" s="174">
        <f>SUM(AB5:AB27)</f>
        <v>1.5999999999999999</v>
      </c>
      <c r="AC30" s="271"/>
      <c r="AD30" s="719" t="s">
        <v>16</v>
      </c>
      <c r="AE30" s="756"/>
      <c r="AF30" s="173"/>
      <c r="AG30" s="174">
        <f>SUM(AG5:AG27)</f>
        <v>4</v>
      </c>
      <c r="AH30" s="174">
        <f>SUM(AH5:AH29)</f>
        <v>2.5214285714285714</v>
      </c>
      <c r="AI30" s="174">
        <f>SUM(AI5:AI27)</f>
        <v>1.6</v>
      </c>
      <c r="AJ30" s="175"/>
    </row>
    <row r="31" spans="1:37" ht="16.5" customHeight="1">
      <c r="A31" s="726"/>
      <c r="B31" s="728" t="s">
        <v>46</v>
      </c>
      <c r="C31" s="687"/>
      <c r="D31" s="179">
        <f>E30</f>
        <v>4.6928104575163401</v>
      </c>
      <c r="E31" s="166"/>
      <c r="F31" s="166"/>
      <c r="G31" s="166"/>
      <c r="H31" s="325"/>
      <c r="I31" s="735" t="s">
        <v>46</v>
      </c>
      <c r="J31" s="663"/>
      <c r="K31" s="179">
        <f>L30</f>
        <v>4</v>
      </c>
      <c r="L31" s="166"/>
      <c r="M31" s="166"/>
      <c r="N31" s="166"/>
      <c r="O31" s="301"/>
      <c r="P31" s="686" t="s">
        <v>46</v>
      </c>
      <c r="Q31" s="687"/>
      <c r="R31" s="110">
        <f>S30</f>
        <v>4.4857142857142858</v>
      </c>
      <c r="S31" s="166"/>
      <c r="T31" s="166"/>
      <c r="U31" s="166"/>
      <c r="V31" s="325"/>
      <c r="W31" s="686" t="s">
        <v>46</v>
      </c>
      <c r="X31" s="687"/>
      <c r="Y31" s="263">
        <f>Z30</f>
        <v>4.117647058823529</v>
      </c>
      <c r="Z31" s="166"/>
      <c r="AA31" s="166"/>
      <c r="AB31" s="166"/>
      <c r="AC31" s="325"/>
      <c r="AD31" s="735" t="s">
        <v>46</v>
      </c>
      <c r="AE31" s="663"/>
      <c r="AF31" s="179">
        <f>AG30</f>
        <v>4</v>
      </c>
      <c r="AG31" s="166"/>
      <c r="AH31" s="166"/>
      <c r="AI31" s="166"/>
      <c r="AJ31" s="121"/>
    </row>
    <row r="32" spans="1:37" ht="16.5" customHeight="1">
      <c r="A32" s="726"/>
      <c r="B32" s="728" t="s">
        <v>39</v>
      </c>
      <c r="C32" s="687"/>
      <c r="D32" s="128">
        <f>F30</f>
        <v>2.5285714285714285</v>
      </c>
      <c r="E32" s="167"/>
      <c r="F32" s="167"/>
      <c r="G32" s="167"/>
      <c r="H32" s="325"/>
      <c r="I32" s="735" t="s">
        <v>39</v>
      </c>
      <c r="J32" s="663"/>
      <c r="K32" s="234">
        <f>M30</f>
        <v>1.2077922077922079</v>
      </c>
      <c r="L32" s="167"/>
      <c r="M32" s="167"/>
      <c r="N32" s="167"/>
      <c r="O32" s="301"/>
      <c r="P32" s="686" t="s">
        <v>39</v>
      </c>
      <c r="Q32" s="687"/>
      <c r="R32" s="110">
        <f>T30</f>
        <v>2.2799999999999998</v>
      </c>
      <c r="S32" s="524"/>
      <c r="T32" s="524"/>
      <c r="U32" s="524"/>
      <c r="V32" s="325"/>
      <c r="W32" s="686" t="s">
        <v>39</v>
      </c>
      <c r="X32" s="687"/>
      <c r="Y32" s="128">
        <f>AA30</f>
        <v>2.8571428571428572</v>
      </c>
      <c r="Z32" s="167"/>
      <c r="AA32" s="167"/>
      <c r="AB32" s="167"/>
      <c r="AC32" s="325"/>
      <c r="AD32" s="735" t="s">
        <v>39</v>
      </c>
      <c r="AE32" s="663"/>
      <c r="AF32" s="128">
        <f>AH30</f>
        <v>2.5214285714285714</v>
      </c>
      <c r="AG32" s="167"/>
      <c r="AH32" s="167"/>
      <c r="AI32" s="167"/>
      <c r="AJ32" s="121"/>
    </row>
    <row r="33" spans="1:37" ht="16.5" customHeight="1">
      <c r="A33" s="726"/>
      <c r="B33" s="728" t="s">
        <v>315</v>
      </c>
      <c r="C33" s="687"/>
      <c r="D33" s="128">
        <f>G30</f>
        <v>1.6500000000000001</v>
      </c>
      <c r="E33" s="167"/>
      <c r="F33" s="167"/>
      <c r="G33" s="167"/>
      <c r="H33" s="325"/>
      <c r="I33" s="735" t="s">
        <v>316</v>
      </c>
      <c r="J33" s="663"/>
      <c r="K33" s="234">
        <f>N30</f>
        <v>1.48</v>
      </c>
      <c r="L33" s="167"/>
      <c r="M33" s="167"/>
      <c r="N33" s="167"/>
      <c r="O33" s="301"/>
      <c r="P33" s="686" t="s">
        <v>315</v>
      </c>
      <c r="Q33" s="687"/>
      <c r="R33" s="258">
        <f>U30</f>
        <v>1.2999999999999998</v>
      </c>
      <c r="S33" s="493"/>
      <c r="T33" s="128"/>
      <c r="U33" s="128"/>
      <c r="V33" s="325"/>
      <c r="W33" s="686" t="s">
        <v>316</v>
      </c>
      <c r="X33" s="687"/>
      <c r="Y33" s="128">
        <f>AB30</f>
        <v>1.5999999999999999</v>
      </c>
      <c r="Z33" s="167"/>
      <c r="AA33" s="167"/>
      <c r="AB33" s="167"/>
      <c r="AC33" s="325"/>
      <c r="AD33" s="735" t="s">
        <v>317</v>
      </c>
      <c r="AE33" s="663"/>
      <c r="AF33" s="128">
        <f>AI30</f>
        <v>1.6</v>
      </c>
      <c r="AG33" s="167"/>
      <c r="AH33" s="167"/>
      <c r="AI33" s="167"/>
      <c r="AJ33" s="121"/>
    </row>
    <row r="34" spans="1:37" ht="16.5" customHeight="1">
      <c r="A34" s="726"/>
      <c r="B34" s="728" t="s">
        <v>318</v>
      </c>
      <c r="C34" s="687"/>
      <c r="D34" s="82"/>
      <c r="E34" s="168"/>
      <c r="F34" s="168"/>
      <c r="G34" s="168"/>
      <c r="H34" s="325"/>
      <c r="I34" s="735" t="s">
        <v>319</v>
      </c>
      <c r="J34" s="663"/>
      <c r="K34" s="82"/>
      <c r="L34" s="168"/>
      <c r="M34" s="168"/>
      <c r="N34" s="168"/>
      <c r="O34" s="301"/>
      <c r="P34" s="686" t="s">
        <v>319</v>
      </c>
      <c r="Q34" s="687"/>
      <c r="R34" s="113"/>
      <c r="S34" s="82"/>
      <c r="T34" s="82"/>
      <c r="U34" s="82"/>
      <c r="V34" s="325"/>
      <c r="W34" s="686" t="s">
        <v>319</v>
      </c>
      <c r="X34" s="687"/>
      <c r="Y34" s="82">
        <v>1</v>
      </c>
      <c r="Z34" s="168"/>
      <c r="AA34" s="168"/>
      <c r="AB34" s="168"/>
      <c r="AC34" s="325"/>
      <c r="AD34" s="735" t="s">
        <v>319</v>
      </c>
      <c r="AE34" s="663"/>
      <c r="AF34" s="82"/>
      <c r="AG34" s="168"/>
      <c r="AH34" s="168"/>
      <c r="AI34" s="168"/>
      <c r="AJ34" s="121"/>
    </row>
    <row r="35" spans="1:37" ht="16.5" customHeight="1">
      <c r="A35" s="726"/>
      <c r="B35" s="752" t="s">
        <v>63</v>
      </c>
      <c r="C35" s="718"/>
      <c r="D35" s="90"/>
      <c r="E35" s="169"/>
      <c r="F35" s="169"/>
      <c r="G35" s="169"/>
      <c r="H35" s="326"/>
      <c r="I35" s="753" t="s">
        <v>63</v>
      </c>
      <c r="J35" s="661"/>
      <c r="K35" s="90">
        <v>1</v>
      </c>
      <c r="L35" s="169"/>
      <c r="M35" s="169"/>
      <c r="N35" s="169"/>
      <c r="O35" s="315"/>
      <c r="P35" s="717" t="s">
        <v>63</v>
      </c>
      <c r="Q35" s="718"/>
      <c r="R35" s="90"/>
      <c r="S35" s="82"/>
      <c r="T35" s="82"/>
      <c r="U35" s="82"/>
      <c r="V35" s="326"/>
      <c r="W35" s="717" t="s">
        <v>63</v>
      </c>
      <c r="X35" s="718"/>
      <c r="Y35" s="90"/>
      <c r="Z35" s="169"/>
      <c r="AA35" s="169"/>
      <c r="AB35" s="169"/>
      <c r="AC35" s="326"/>
      <c r="AD35" s="735" t="s">
        <v>63</v>
      </c>
      <c r="AE35" s="663"/>
      <c r="AF35" s="82"/>
      <c r="AG35" s="169"/>
      <c r="AH35" s="169"/>
      <c r="AI35" s="169"/>
      <c r="AJ35" s="92"/>
    </row>
    <row r="36" spans="1:37" s="34" customFormat="1" ht="16.5" customHeight="1">
      <c r="A36" s="726"/>
      <c r="B36" s="662" t="s">
        <v>9</v>
      </c>
      <c r="C36" s="663"/>
      <c r="D36" s="86" t="s">
        <v>130</v>
      </c>
      <c r="E36" s="170"/>
      <c r="F36" s="170"/>
      <c r="G36" s="170"/>
      <c r="H36" s="327"/>
      <c r="I36" s="735" t="s">
        <v>9</v>
      </c>
      <c r="J36" s="663"/>
      <c r="K36" s="86" t="s">
        <v>129</v>
      </c>
      <c r="L36" s="170"/>
      <c r="M36" s="170"/>
      <c r="N36" s="170"/>
      <c r="O36" s="336"/>
      <c r="P36" s="735" t="s">
        <v>9</v>
      </c>
      <c r="Q36" s="663"/>
      <c r="R36" s="86" t="s">
        <v>128</v>
      </c>
      <c r="S36" s="86"/>
      <c r="T36" s="86"/>
      <c r="U36" s="86"/>
      <c r="V36" s="327"/>
      <c r="W36" s="735" t="s">
        <v>9</v>
      </c>
      <c r="X36" s="663"/>
      <c r="Y36" s="86">
        <v>2.5</v>
      </c>
      <c r="Z36" s="170"/>
      <c r="AA36" s="170"/>
      <c r="AB36" s="170"/>
      <c r="AC36" s="327"/>
      <c r="AD36" s="735" t="s">
        <v>9</v>
      </c>
      <c r="AE36" s="663"/>
      <c r="AF36" s="86">
        <v>2.5</v>
      </c>
      <c r="AG36" s="170"/>
      <c r="AH36" s="170"/>
      <c r="AI36" s="170"/>
      <c r="AJ36" s="93"/>
    </row>
    <row r="37" spans="1:37" s="34" customFormat="1" ht="24" customHeight="1" thickBot="1">
      <c r="A37" s="727"/>
      <c r="B37" s="721" t="s">
        <v>47</v>
      </c>
      <c r="C37" s="722"/>
      <c r="D37" s="85">
        <f>D31*70+D32*75+D33*25+D34*60+D35*120+D36*45</f>
        <v>671.88958916900094</v>
      </c>
      <c r="E37" s="171"/>
      <c r="F37" s="171"/>
      <c r="G37" s="196"/>
      <c r="H37" s="328"/>
      <c r="I37" s="736" t="s">
        <v>47</v>
      </c>
      <c r="J37" s="722"/>
      <c r="K37" s="85">
        <f>K31*70+K32*75+K33*25+K34*60+K35*120+K36*45</f>
        <v>631.08441558441564</v>
      </c>
      <c r="L37" s="171"/>
      <c r="M37" s="171"/>
      <c r="N37" s="171"/>
      <c r="O37" s="307"/>
      <c r="P37" s="736" t="s">
        <v>47</v>
      </c>
      <c r="Q37" s="722"/>
      <c r="R37" s="85">
        <f>R31*70+R32*75+R33*25+R34*60+R35*120+R36*45</f>
        <v>625.5</v>
      </c>
      <c r="S37" s="171"/>
      <c r="T37" s="171"/>
      <c r="U37" s="196"/>
      <c r="V37" s="340"/>
      <c r="W37" s="736" t="s">
        <v>47</v>
      </c>
      <c r="X37" s="722"/>
      <c r="Y37" s="85">
        <f>Y31*70+Y32*75+Y33*25+Y34*60+Y35*120+Y36*45</f>
        <v>715.02100840336129</v>
      </c>
      <c r="Z37" s="171"/>
      <c r="AA37" s="171"/>
      <c r="AB37" s="171"/>
      <c r="AC37" s="328"/>
      <c r="AD37" s="760" t="s">
        <v>47</v>
      </c>
      <c r="AE37" s="761"/>
      <c r="AF37" s="85">
        <f>AF31*70+AF32*75+AF33*25+AF34*60+AF35*120+AF36*45</f>
        <v>621.60714285714289</v>
      </c>
      <c r="AG37" s="171"/>
      <c r="AH37" s="171"/>
      <c r="AI37" s="171"/>
      <c r="AJ37" s="132"/>
    </row>
    <row r="38" spans="1:37" s="34" customFormat="1" ht="27" customHeight="1">
      <c r="A38" s="35" t="s">
        <v>372</v>
      </c>
      <c r="B38" s="35"/>
      <c r="C38" s="35"/>
      <c r="D38" s="35"/>
      <c r="H38" s="276"/>
      <c r="I38" s="34" t="s">
        <v>17</v>
      </c>
      <c r="K38" s="56" t="s">
        <v>18</v>
      </c>
      <c r="O38" s="337"/>
      <c r="P38" s="56" t="s">
        <v>374</v>
      </c>
      <c r="Q38" s="56"/>
      <c r="R38" s="56"/>
      <c r="V38" s="341"/>
      <c r="W38" s="35"/>
      <c r="Y38" s="34" t="s">
        <v>20</v>
      </c>
      <c r="AC38" s="276"/>
    </row>
    <row r="39" spans="1:37" s="36" customFormat="1" ht="19.5">
      <c r="A39" s="649" t="s">
        <v>21</v>
      </c>
      <c r="B39" s="649"/>
      <c r="C39" s="649"/>
      <c r="D39" s="649"/>
      <c r="E39" s="649"/>
      <c r="F39" s="649"/>
      <c r="G39" s="649"/>
      <c r="H39" s="649"/>
      <c r="I39" s="649"/>
      <c r="J39" s="649"/>
      <c r="K39" s="649"/>
      <c r="L39" s="469"/>
      <c r="M39" s="469"/>
      <c r="N39" s="469"/>
      <c r="O39" s="310"/>
      <c r="P39" s="57"/>
      <c r="Q39" s="57"/>
      <c r="R39" s="57"/>
      <c r="S39" s="57"/>
      <c r="T39" s="57"/>
      <c r="U39" s="57"/>
      <c r="V39" s="57"/>
      <c r="W39" s="57"/>
      <c r="X39" s="54"/>
      <c r="AH39" s="54"/>
      <c r="AI39" s="54"/>
      <c r="AJ39" s="54"/>
      <c r="AK39" s="125"/>
    </row>
    <row r="40" spans="1:37" s="38" customFormat="1" ht="19.5">
      <c r="A40" s="648" t="s">
        <v>12</v>
      </c>
      <c r="B40" s="648"/>
      <c r="C40" s="648"/>
      <c r="D40" s="648"/>
      <c r="E40" s="648"/>
      <c r="F40" s="648"/>
      <c r="G40" s="648"/>
      <c r="H40" s="648"/>
      <c r="I40" s="648"/>
      <c r="J40" s="648"/>
      <c r="K40" s="648"/>
      <c r="L40" s="648"/>
      <c r="M40" s="648"/>
      <c r="N40" s="648"/>
      <c r="O40" s="648"/>
      <c r="P40" s="648"/>
      <c r="Q40" s="648"/>
      <c r="R40" s="648"/>
      <c r="S40" s="648"/>
      <c r="T40" s="648"/>
      <c r="U40" s="648"/>
      <c r="V40" s="648"/>
      <c r="W40" s="648"/>
      <c r="X40" s="648"/>
      <c r="Y40" s="37"/>
      <c r="Z40" s="37"/>
      <c r="AA40" s="37"/>
      <c r="AB40" s="37"/>
      <c r="AG40" s="37"/>
      <c r="AH40" s="465"/>
      <c r="AI40" s="96"/>
      <c r="AJ40" s="96"/>
      <c r="AK40" s="12"/>
    </row>
    <row r="41" spans="1:37" s="38" customFormat="1" ht="19.5">
      <c r="A41" s="58" t="s">
        <v>11</v>
      </c>
      <c r="B41" s="58"/>
      <c r="C41" s="58"/>
      <c r="D41" s="37"/>
      <c r="E41" s="37"/>
      <c r="F41" s="37"/>
      <c r="G41" s="37"/>
      <c r="H41" s="277"/>
      <c r="I41" s="428"/>
      <c r="J41" s="428"/>
      <c r="K41" s="468"/>
      <c r="L41" s="429"/>
      <c r="M41" s="429"/>
      <c r="N41" s="429"/>
      <c r="O41" s="430"/>
      <c r="P41" s="428"/>
      <c r="Q41" s="428"/>
      <c r="R41" s="428"/>
      <c r="S41" s="429"/>
      <c r="T41" s="429"/>
      <c r="U41" s="429"/>
      <c r="V41" s="428"/>
      <c r="W41" s="431"/>
      <c r="X41" s="429"/>
      <c r="Y41" s="429"/>
      <c r="Z41" s="429"/>
      <c r="AA41" s="429"/>
      <c r="AB41" s="429"/>
      <c r="AC41" s="429"/>
      <c r="AD41" s="465"/>
      <c r="AE41" s="432"/>
      <c r="AF41" s="433"/>
      <c r="AG41" s="434"/>
      <c r="AH41" s="433"/>
      <c r="AI41" s="432"/>
      <c r="AJ41" s="143"/>
      <c r="AK41" s="777" t="s">
        <v>174</v>
      </c>
    </row>
    <row r="42" spans="1:37">
      <c r="S42" s="510"/>
      <c r="T42" s="494"/>
      <c r="U42" s="465"/>
      <c r="V42" s="88"/>
      <c r="W42" s="475"/>
      <c r="X42" s="88"/>
      <c r="Y42" s="180"/>
      <c r="Z42" s="180"/>
      <c r="AA42" s="507"/>
      <c r="AB42" s="180"/>
      <c r="AC42" s="342"/>
      <c r="AD42" s="96"/>
      <c r="AE42" s="180"/>
      <c r="AF42" s="96"/>
      <c r="AG42" s="475"/>
      <c r="AH42" s="125"/>
      <c r="AK42" s="778"/>
    </row>
    <row r="43" spans="1:37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510"/>
      <c r="T43" s="494"/>
      <c r="U43" s="465"/>
      <c r="V43" s="88"/>
      <c r="W43" s="475"/>
      <c r="X43" s="96"/>
      <c r="Y43" s="246"/>
      <c r="Z43" s="180"/>
      <c r="AA43" s="507"/>
      <c r="AB43" s="444"/>
      <c r="AC43" s="342"/>
      <c r="AD43" s="96"/>
      <c r="AE43" s="96"/>
      <c r="AF43" s="180"/>
      <c r="AG43" s="475"/>
      <c r="AH43" s="125"/>
      <c r="AK43" s="778"/>
    </row>
    <row r="44" spans="1:37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510"/>
      <c r="T44" s="494"/>
      <c r="U44" s="465"/>
      <c r="V44" s="55"/>
      <c r="W44" s="97"/>
      <c r="X44" s="88"/>
      <c r="Y44" s="12"/>
      <c r="Z44" s="180"/>
      <c r="AA44" s="507"/>
      <c r="AB44" s="180"/>
      <c r="AC44" s="342"/>
      <c r="AD44" s="247"/>
      <c r="AE44" s="180"/>
      <c r="AF44" s="125"/>
      <c r="AG44" s="475"/>
      <c r="AH44" s="125"/>
      <c r="AK44" s="778"/>
    </row>
    <row r="45" spans="1:37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510"/>
      <c r="T45" s="494"/>
      <c r="U45" s="465"/>
      <c r="V45" s="55"/>
      <c r="W45" s="97"/>
      <c r="X45" s="88"/>
      <c r="Y45" s="12"/>
      <c r="Z45" s="12"/>
      <c r="AA45" s="279"/>
      <c r="AB45" s="180"/>
      <c r="AC45" s="342"/>
      <c r="AD45" s="247"/>
      <c r="AE45" s="125"/>
      <c r="AF45" s="125"/>
      <c r="AG45" s="475"/>
      <c r="AH45" s="125"/>
      <c r="AK45" s="779"/>
    </row>
    <row r="46" spans="1:37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510"/>
      <c r="T46" s="494"/>
      <c r="U46" s="465"/>
      <c r="V46" s="55"/>
      <c r="W46" s="97"/>
      <c r="X46" s="88"/>
      <c r="Y46" s="12"/>
      <c r="Z46" s="12"/>
      <c r="AA46" s="279"/>
      <c r="AB46" s="180"/>
      <c r="AC46" s="446"/>
      <c r="AD46" s="445"/>
      <c r="AK46" s="683" t="s">
        <v>122</v>
      </c>
    </row>
    <row r="47" spans="1:37" ht="16.5" customHeight="1">
      <c r="A47" s="9"/>
      <c r="B47" s="9"/>
      <c r="C47" s="9"/>
      <c r="D47" s="9"/>
      <c r="E47" s="9"/>
      <c r="F47" s="9"/>
      <c r="G47" s="9"/>
      <c r="H47" s="9">
        <f>300/9</f>
        <v>33.333333333333336</v>
      </c>
      <c r="I47" s="9"/>
      <c r="J47" s="9"/>
      <c r="K47" s="9"/>
      <c r="L47" s="9"/>
      <c r="M47" s="9"/>
      <c r="N47" s="9"/>
      <c r="O47" s="9"/>
      <c r="P47" s="9"/>
      <c r="Q47" s="9"/>
      <c r="R47" s="9"/>
      <c r="S47" s="445"/>
      <c r="T47" s="445"/>
      <c r="U47" s="445"/>
      <c r="V47" s="445"/>
      <c r="W47" s="449"/>
      <c r="X47" s="447"/>
      <c r="Y47" s="448"/>
      <c r="Z47" s="180"/>
      <c r="AA47" s="180"/>
      <c r="AB47" s="180"/>
      <c r="AC47" s="446"/>
      <c r="AD47" s="445"/>
      <c r="AK47" s="684"/>
    </row>
    <row r="48" spans="1:37">
      <c r="A48" s="9"/>
      <c r="B48" s="9"/>
      <c r="C48" s="9"/>
      <c r="D48" s="9"/>
      <c r="E48" s="9"/>
      <c r="F48" s="9"/>
      <c r="G48" s="9"/>
      <c r="H48" s="9">
        <f>33/20</f>
        <v>1.65</v>
      </c>
      <c r="I48" s="9"/>
      <c r="J48" s="9"/>
      <c r="K48" s="9"/>
      <c r="L48" s="9"/>
      <c r="M48" s="9"/>
      <c r="N48" s="9"/>
      <c r="O48" s="9"/>
      <c r="P48" s="9"/>
      <c r="Q48" s="9"/>
      <c r="R48" s="9"/>
      <c r="S48" s="445"/>
      <c r="T48" s="445"/>
      <c r="U48" s="445"/>
      <c r="V48" s="445"/>
      <c r="W48" s="88"/>
      <c r="X48" s="445"/>
      <c r="Y48" s="445"/>
      <c r="Z48" s="445"/>
      <c r="AA48" s="445"/>
      <c r="AB48" s="445"/>
      <c r="AC48" s="446"/>
      <c r="AD48" s="445"/>
      <c r="AK48" s="684"/>
    </row>
    <row r="49" spans="1:37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445"/>
      <c r="T49" s="445"/>
      <c r="U49" s="445"/>
      <c r="V49" s="445"/>
      <c r="W49" s="445"/>
      <c r="X49" s="445"/>
      <c r="Y49" s="445"/>
      <c r="Z49" s="445"/>
      <c r="AA49" s="445"/>
      <c r="AB49" s="445"/>
      <c r="AC49" s="446"/>
      <c r="AD49" s="445"/>
      <c r="AK49" s="684"/>
    </row>
    <row r="50" spans="1:37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445"/>
      <c r="T50" s="445"/>
      <c r="U50" s="445"/>
      <c r="V50" s="445"/>
      <c r="W50" s="445"/>
      <c r="X50" s="445"/>
      <c r="Y50" s="445"/>
      <c r="Z50" s="445"/>
      <c r="AA50" s="445"/>
      <c r="AB50" s="445"/>
      <c r="AC50" s="446"/>
      <c r="AD50" s="445"/>
      <c r="AK50" s="685"/>
    </row>
    <row r="51" spans="1:37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AK51" s="691" t="s">
        <v>183</v>
      </c>
    </row>
    <row r="52" spans="1:37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AK52" s="692"/>
    </row>
    <row r="53" spans="1:37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AK53" s="692"/>
    </row>
    <row r="54" spans="1:37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AK54" s="692"/>
    </row>
    <row r="55" spans="1:37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AK55" s="693"/>
    </row>
    <row r="56" spans="1:37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</sheetData>
  <mergeCells count="92">
    <mergeCell ref="AK51:AK55"/>
    <mergeCell ref="I18:I27"/>
    <mergeCell ref="AD7:AD11"/>
    <mergeCell ref="AD18:AD22"/>
    <mergeCell ref="A40:X40"/>
    <mergeCell ref="A7:A11"/>
    <mergeCell ref="A23:A27"/>
    <mergeCell ref="A30:A37"/>
    <mergeCell ref="B18:B22"/>
    <mergeCell ref="B35:C35"/>
    <mergeCell ref="B36:C36"/>
    <mergeCell ref="P35:Q35"/>
    <mergeCell ref="P36:Q36"/>
    <mergeCell ref="I35:J35"/>
    <mergeCell ref="B12:B17"/>
    <mergeCell ref="A39:K39"/>
    <mergeCell ref="P30:Q30"/>
    <mergeCell ref="AE29:AF29"/>
    <mergeCell ref="W31:X31"/>
    <mergeCell ref="AK41:AK45"/>
    <mergeCell ref="AK46:AK50"/>
    <mergeCell ref="I5:I6"/>
    <mergeCell ref="I7:I17"/>
    <mergeCell ref="AD34:AE34"/>
    <mergeCell ref="P34:Q34"/>
    <mergeCell ref="I31:J31"/>
    <mergeCell ref="I32:J32"/>
    <mergeCell ref="P31:Q31"/>
    <mergeCell ref="P32:Q32"/>
    <mergeCell ref="P33:Q33"/>
    <mergeCell ref="I34:J34"/>
    <mergeCell ref="AD30:AE30"/>
    <mergeCell ref="W30:X30"/>
    <mergeCell ref="AD32:AE32"/>
    <mergeCell ref="AD33:AE33"/>
    <mergeCell ref="W32:X32"/>
    <mergeCell ref="W33:X33"/>
    <mergeCell ref="AD35:AE35"/>
    <mergeCell ref="A1:AJ1"/>
    <mergeCell ref="W2:Y2"/>
    <mergeCell ref="AD2:AF2"/>
    <mergeCell ref="W7:W11"/>
    <mergeCell ref="A5:A6"/>
    <mergeCell ref="W5:W6"/>
    <mergeCell ref="K3:O3"/>
    <mergeCell ref="AD3:AE3"/>
    <mergeCell ref="Y3:AC3"/>
    <mergeCell ref="I3:J3"/>
    <mergeCell ref="P7:P11"/>
    <mergeCell ref="B7:B11"/>
    <mergeCell ref="B3:C3"/>
    <mergeCell ref="B5:B6"/>
    <mergeCell ref="D3:H3"/>
    <mergeCell ref="P18:P22"/>
    <mergeCell ref="AE19:AE22"/>
    <mergeCell ref="W18:W22"/>
    <mergeCell ref="P12:P17"/>
    <mergeCell ref="X19:X22"/>
    <mergeCell ref="AD5:AD6"/>
    <mergeCell ref="R3:V3"/>
    <mergeCell ref="P3:Q3"/>
    <mergeCell ref="AF3:AJ3"/>
    <mergeCell ref="P5:P6"/>
    <mergeCell ref="W3:X3"/>
    <mergeCell ref="A18:A22"/>
    <mergeCell ref="C19:C22"/>
    <mergeCell ref="B37:C37"/>
    <mergeCell ref="I37:J37"/>
    <mergeCell ref="I30:J30"/>
    <mergeCell ref="I36:J36"/>
    <mergeCell ref="B23:B27"/>
    <mergeCell ref="B31:C31"/>
    <mergeCell ref="B34:C34"/>
    <mergeCell ref="B32:C32"/>
    <mergeCell ref="B33:C33"/>
    <mergeCell ref="B30:C30"/>
    <mergeCell ref="A12:A17"/>
    <mergeCell ref="AD37:AE37"/>
    <mergeCell ref="W34:X34"/>
    <mergeCell ref="W35:X35"/>
    <mergeCell ref="P37:Q37"/>
    <mergeCell ref="W37:X37"/>
    <mergeCell ref="W36:X36"/>
    <mergeCell ref="AD12:AD17"/>
    <mergeCell ref="W12:W17"/>
    <mergeCell ref="AD36:AE36"/>
    <mergeCell ref="AD31:AE31"/>
    <mergeCell ref="W23:W27"/>
    <mergeCell ref="Q19:Q22"/>
    <mergeCell ref="I33:J33"/>
    <mergeCell ref="P23:P27"/>
    <mergeCell ref="AD23:AD27"/>
  </mergeCells>
  <phoneticPr fontId="1" type="noConversion"/>
  <dataValidations count="2">
    <dataValidation type="list" allowBlank="1" showErrorMessage="1" sqref="AE12:AE17">
      <formula1>湯食</formula1>
    </dataValidation>
    <dataValidation type="list" allowBlank="1" showErrorMessage="1" sqref="AD12">
      <formula1>湯品</formula1>
    </dataValidation>
  </dataValidations>
  <printOptions horizontalCentered="1"/>
  <pageMargins left="0.19685039370078741" right="0.19685039370078741" top="0.19685039370078741" bottom="0.19685039370078741" header="0.19685039370078741" footer="0.19685039370078741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2"/>
  <sheetViews>
    <sheetView zoomScale="80" zoomScaleNormal="80" workbookViewId="0">
      <selection activeCell="Q24" sqref="Q24"/>
    </sheetView>
  </sheetViews>
  <sheetFormatPr defaultRowHeight="16.5"/>
  <cols>
    <col min="1" max="1" width="9" style="4"/>
    <col min="2" max="2" width="9.625" style="4" customWidth="1"/>
    <col min="3" max="3" width="10.625" style="5" customWidth="1"/>
    <col min="4" max="4" width="8.5" style="4" customWidth="1"/>
    <col min="5" max="7" width="5.625" style="4" hidden="1" customWidth="1"/>
    <col min="8" max="8" width="5.625" style="265" customWidth="1"/>
    <col min="9" max="9" width="9.625" style="4" customWidth="1"/>
    <col min="10" max="10" width="10.875" style="5" customWidth="1"/>
    <col min="11" max="11" width="7.625" style="4" customWidth="1"/>
    <col min="12" max="14" width="5.625" style="4" hidden="1" customWidth="1"/>
    <col min="15" max="15" width="5.625" style="312" customWidth="1"/>
    <col min="16" max="16" width="9.625" style="4" customWidth="1"/>
    <col min="17" max="17" width="10.625" style="4" customWidth="1"/>
    <col min="18" max="18" width="7.875" style="4" customWidth="1"/>
    <col min="19" max="21" width="5.625" style="4" hidden="1" customWidth="1"/>
    <col min="22" max="22" width="5.625" style="312" customWidth="1"/>
    <col min="23" max="23" width="9.625" style="5" customWidth="1"/>
    <col min="24" max="24" width="10.625" style="4" customWidth="1"/>
    <col min="25" max="25" width="8.5" style="4" customWidth="1"/>
    <col min="26" max="28" width="5.625" style="4" hidden="1" customWidth="1"/>
    <col min="29" max="29" width="5.625" style="265" customWidth="1"/>
    <col min="30" max="30" width="9.625" style="4" customWidth="1"/>
    <col min="31" max="31" width="11.125" style="4" customWidth="1"/>
    <col min="32" max="32" width="8.125" style="4" customWidth="1"/>
    <col min="33" max="35" width="5.625" style="4" hidden="1" customWidth="1"/>
    <col min="36" max="36" width="5.75" style="265" customWidth="1"/>
    <col min="37" max="16384" width="9" style="4"/>
  </cols>
  <sheetData>
    <row r="1" spans="1:46" s="1" customFormat="1" ht="21">
      <c r="A1" s="664" t="s">
        <v>237</v>
      </c>
      <c r="B1" s="664"/>
      <c r="C1" s="664"/>
      <c r="D1" s="664"/>
      <c r="E1" s="664"/>
      <c r="F1" s="664"/>
      <c r="G1" s="664"/>
      <c r="H1" s="664"/>
      <c r="I1" s="664"/>
      <c r="J1" s="664"/>
      <c r="K1" s="664"/>
      <c r="L1" s="664"/>
      <c r="M1" s="664"/>
      <c r="N1" s="664"/>
      <c r="O1" s="664"/>
      <c r="P1" s="664"/>
      <c r="Q1" s="664"/>
      <c r="R1" s="664"/>
      <c r="S1" s="664"/>
      <c r="T1" s="664"/>
      <c r="U1" s="664"/>
      <c r="V1" s="664"/>
      <c r="W1" s="664"/>
      <c r="X1" s="664"/>
      <c r="Y1" s="664"/>
      <c r="Z1" s="664"/>
      <c r="AA1" s="664"/>
      <c r="AB1" s="664"/>
      <c r="AC1" s="664"/>
      <c r="AD1" s="664"/>
      <c r="AE1" s="664"/>
      <c r="AF1" s="664"/>
      <c r="AG1" s="664"/>
      <c r="AH1" s="664"/>
      <c r="AI1" s="664"/>
      <c r="AJ1" s="664"/>
    </row>
    <row r="2" spans="1:46" s="1" customFormat="1" ht="20.25" thickBot="1">
      <c r="A2" s="2" t="s">
        <v>371</v>
      </c>
      <c r="B2" s="2"/>
      <c r="C2" s="2"/>
      <c r="D2" s="797" t="s">
        <v>5</v>
      </c>
      <c r="E2" s="797"/>
      <c r="F2" s="797"/>
      <c r="G2" s="797"/>
      <c r="H2" s="797"/>
      <c r="I2" s="797"/>
      <c r="J2" s="797"/>
      <c r="O2" s="798" t="s">
        <v>7</v>
      </c>
      <c r="P2" s="798"/>
      <c r="Q2" s="798"/>
      <c r="R2" s="798"/>
      <c r="S2" s="798"/>
      <c r="T2" s="798"/>
      <c r="U2" s="798"/>
      <c r="V2" s="798"/>
      <c r="W2" s="3"/>
      <c r="X2" s="799" t="s">
        <v>4</v>
      </c>
      <c r="Y2" s="799"/>
      <c r="Z2" s="799"/>
      <c r="AA2" s="799"/>
      <c r="AB2" s="799"/>
      <c r="AC2" s="799"/>
      <c r="AD2" s="799"/>
      <c r="AE2" s="799"/>
      <c r="AF2" s="799"/>
      <c r="AG2" s="799"/>
      <c r="AH2" s="799"/>
      <c r="AI2" s="799"/>
      <c r="AJ2" s="799"/>
      <c r="AK2" s="53"/>
      <c r="AL2" s="53"/>
      <c r="AM2" s="53"/>
    </row>
    <row r="3" spans="1:46" s="136" customFormat="1" ht="18" customHeight="1" thickBot="1">
      <c r="A3" s="49" t="s">
        <v>70</v>
      </c>
      <c r="B3" s="671">
        <v>45584</v>
      </c>
      <c r="C3" s="749"/>
      <c r="D3" s="658" t="s">
        <v>165</v>
      </c>
      <c r="E3" s="659"/>
      <c r="F3" s="659"/>
      <c r="G3" s="659"/>
      <c r="H3" s="676"/>
      <c r="I3" s="671">
        <v>45219</v>
      </c>
      <c r="J3" s="749"/>
      <c r="K3" s="658" t="s">
        <v>72</v>
      </c>
      <c r="L3" s="659"/>
      <c r="M3" s="659"/>
      <c r="N3" s="659"/>
      <c r="O3" s="676"/>
      <c r="P3" s="671">
        <v>45220</v>
      </c>
      <c r="Q3" s="749"/>
      <c r="R3" s="673" t="s">
        <v>71</v>
      </c>
      <c r="S3" s="674"/>
      <c r="T3" s="674"/>
      <c r="U3" s="674"/>
      <c r="V3" s="675"/>
      <c r="W3" s="671">
        <v>45221</v>
      </c>
      <c r="X3" s="672"/>
      <c r="Y3" s="658" t="s">
        <v>73</v>
      </c>
      <c r="Z3" s="659"/>
      <c r="AA3" s="659"/>
      <c r="AB3" s="659"/>
      <c r="AC3" s="676"/>
      <c r="AD3" s="671">
        <v>45222</v>
      </c>
      <c r="AE3" s="672"/>
      <c r="AF3" s="677" t="s">
        <v>37</v>
      </c>
      <c r="AG3" s="678"/>
      <c r="AH3" s="678"/>
      <c r="AI3" s="678"/>
      <c r="AJ3" s="679"/>
      <c r="AK3" s="784"/>
      <c r="AL3" s="785"/>
      <c r="AM3" s="50"/>
    </row>
    <row r="4" spans="1:46" s="5" customFormat="1" ht="18" customHeight="1">
      <c r="A4" s="201" t="s">
        <v>31</v>
      </c>
      <c r="B4" s="200" t="s">
        <v>49</v>
      </c>
      <c r="C4" s="47" t="s">
        <v>50</v>
      </c>
      <c r="D4" s="47" t="s">
        <v>166</v>
      </c>
      <c r="E4" s="162" t="s">
        <v>85</v>
      </c>
      <c r="F4" s="162" t="s">
        <v>86</v>
      </c>
      <c r="G4" s="162" t="s">
        <v>87</v>
      </c>
      <c r="H4" s="324" t="s">
        <v>51</v>
      </c>
      <c r="I4" s="153" t="s">
        <v>49</v>
      </c>
      <c r="J4" s="47" t="s">
        <v>50</v>
      </c>
      <c r="K4" s="47" t="s">
        <v>166</v>
      </c>
      <c r="L4" s="162" t="s">
        <v>85</v>
      </c>
      <c r="M4" s="162" t="s">
        <v>86</v>
      </c>
      <c r="N4" s="162" t="s">
        <v>87</v>
      </c>
      <c r="O4" s="295" t="s">
        <v>51</v>
      </c>
      <c r="P4" s="153" t="s">
        <v>49</v>
      </c>
      <c r="Q4" s="47" t="s">
        <v>50</v>
      </c>
      <c r="R4" s="47" t="s">
        <v>166</v>
      </c>
      <c r="S4" s="162" t="s">
        <v>85</v>
      </c>
      <c r="T4" s="162" t="s">
        <v>86</v>
      </c>
      <c r="U4" s="162" t="s">
        <v>87</v>
      </c>
      <c r="V4" s="344" t="s">
        <v>51</v>
      </c>
      <c r="W4" s="153" t="s">
        <v>49</v>
      </c>
      <c r="X4" s="47" t="s">
        <v>50</v>
      </c>
      <c r="Y4" s="47" t="s">
        <v>166</v>
      </c>
      <c r="Z4" s="203" t="s">
        <v>85</v>
      </c>
      <c r="AA4" s="203" t="s">
        <v>86</v>
      </c>
      <c r="AB4" s="203" t="s">
        <v>87</v>
      </c>
      <c r="AC4" s="266" t="s">
        <v>51</v>
      </c>
      <c r="AD4" s="200" t="s">
        <v>49</v>
      </c>
      <c r="AE4" s="47" t="s">
        <v>38</v>
      </c>
      <c r="AF4" s="47" t="s">
        <v>166</v>
      </c>
      <c r="AG4" s="162" t="s">
        <v>85</v>
      </c>
      <c r="AH4" s="162" t="s">
        <v>86</v>
      </c>
      <c r="AI4" s="162" t="s">
        <v>87</v>
      </c>
      <c r="AJ4" s="324" t="s">
        <v>51</v>
      </c>
      <c r="AL4" s="464"/>
      <c r="AM4" s="182"/>
      <c r="AN4" s="44"/>
      <c r="AO4" s="44"/>
      <c r="AP4" s="44"/>
      <c r="AQ4" s="44"/>
      <c r="AR4" s="44"/>
      <c r="AS4" s="44"/>
      <c r="AT4" s="44"/>
    </row>
    <row r="5" spans="1:46" s="155" customFormat="1" ht="18" customHeight="1">
      <c r="A5" s="759" t="s">
        <v>3</v>
      </c>
      <c r="B5" s="680" t="s">
        <v>36</v>
      </c>
      <c r="C5" s="466" t="s">
        <v>80</v>
      </c>
      <c r="D5" s="466">
        <v>60</v>
      </c>
      <c r="E5" s="78">
        <f>D5/20</f>
        <v>3</v>
      </c>
      <c r="F5" s="78"/>
      <c r="G5" s="78"/>
      <c r="H5" s="296"/>
      <c r="I5" s="789" t="s">
        <v>196</v>
      </c>
      <c r="J5" s="516" t="s">
        <v>223</v>
      </c>
      <c r="K5" s="516">
        <v>80</v>
      </c>
      <c r="L5" s="517">
        <f>K5/30</f>
        <v>2.6666666666666665</v>
      </c>
      <c r="M5" s="518"/>
      <c r="N5" s="518"/>
      <c r="O5" s="519"/>
      <c r="P5" s="808" t="s">
        <v>36</v>
      </c>
      <c r="Q5" s="466" t="s">
        <v>80</v>
      </c>
      <c r="R5" s="466">
        <v>60</v>
      </c>
      <c r="S5" s="78">
        <f>R5/20</f>
        <v>3</v>
      </c>
      <c r="T5" s="78"/>
      <c r="U5" s="78"/>
      <c r="V5" s="296"/>
      <c r="W5" s="669" t="s">
        <v>109</v>
      </c>
      <c r="X5" s="466" t="s">
        <v>110</v>
      </c>
      <c r="Y5" s="466">
        <v>80</v>
      </c>
      <c r="Z5" s="78">
        <f>Y5/20</f>
        <v>4</v>
      </c>
      <c r="AA5" s="459"/>
      <c r="AB5" s="459"/>
      <c r="AC5" s="417"/>
      <c r="AD5" s="806" t="s">
        <v>36</v>
      </c>
      <c r="AE5" s="638" t="s">
        <v>80</v>
      </c>
      <c r="AF5" s="638">
        <v>60</v>
      </c>
      <c r="AG5" s="78">
        <f>AF5/20</f>
        <v>3</v>
      </c>
      <c r="AH5" s="78"/>
      <c r="AI5" s="78"/>
      <c r="AJ5" s="646"/>
      <c r="AK5" s="4"/>
      <c r="AL5" s="4"/>
      <c r="AM5" s="182"/>
      <c r="AN5" s="131"/>
      <c r="AO5" s="131"/>
      <c r="AP5" s="131"/>
      <c r="AQ5" s="131"/>
      <c r="AR5" s="131"/>
      <c r="AS5" s="131"/>
      <c r="AT5" s="131"/>
    </row>
    <row r="6" spans="1:46" s="155" customFormat="1" ht="18" customHeight="1">
      <c r="A6" s="771"/>
      <c r="B6" s="681"/>
      <c r="C6" s="122" t="s">
        <v>81</v>
      </c>
      <c r="D6" s="466">
        <v>20</v>
      </c>
      <c r="E6" s="78">
        <f>D6/20</f>
        <v>1</v>
      </c>
      <c r="F6" s="78"/>
      <c r="G6" s="78"/>
      <c r="H6" s="296"/>
      <c r="I6" s="790"/>
      <c r="J6" s="520"/>
      <c r="K6" s="520"/>
      <c r="L6" s="517"/>
      <c r="M6" s="518"/>
      <c r="N6" s="518"/>
      <c r="O6" s="519"/>
      <c r="P6" s="809"/>
      <c r="Q6" s="122" t="s">
        <v>81</v>
      </c>
      <c r="R6" s="122">
        <v>20</v>
      </c>
      <c r="S6" s="78">
        <f>R6/20</f>
        <v>1</v>
      </c>
      <c r="T6" s="78"/>
      <c r="U6" s="78"/>
      <c r="V6" s="296"/>
      <c r="W6" s="670"/>
      <c r="X6" s="466"/>
      <c r="Y6" s="466"/>
      <c r="Z6" s="459"/>
      <c r="AA6" s="459"/>
      <c r="AB6" s="459"/>
      <c r="AC6" s="417"/>
      <c r="AD6" s="806"/>
      <c r="AE6" s="638" t="s">
        <v>81</v>
      </c>
      <c r="AF6" s="638">
        <v>20</v>
      </c>
      <c r="AG6" s="78">
        <f>AF6/20</f>
        <v>1</v>
      </c>
      <c r="AH6" s="78"/>
      <c r="AI6" s="78"/>
      <c r="AJ6" s="646"/>
      <c r="AK6" s="4"/>
      <c r="AL6" s="97"/>
      <c r="AM6" s="461"/>
      <c r="AN6" s="131"/>
      <c r="AO6" s="131"/>
      <c r="AP6" s="131"/>
      <c r="AQ6" s="131"/>
      <c r="AR6" s="131"/>
      <c r="AS6" s="131"/>
      <c r="AT6" s="131"/>
    </row>
    <row r="7" spans="1:46" s="155" customFormat="1" ht="18" customHeight="1">
      <c r="A7" s="759" t="s">
        <v>32</v>
      </c>
      <c r="B7" s="694" t="s">
        <v>361</v>
      </c>
      <c r="C7" s="122" t="s">
        <v>362</v>
      </c>
      <c r="D7" s="122">
        <v>65</v>
      </c>
      <c r="E7" s="635"/>
      <c r="F7" s="109">
        <f>D7/35</f>
        <v>1.8571428571428572</v>
      </c>
      <c r="G7" s="109"/>
      <c r="H7" s="296"/>
      <c r="I7" s="791" t="s">
        <v>236</v>
      </c>
      <c r="J7" s="511" t="s">
        <v>213</v>
      </c>
      <c r="K7" s="512">
        <v>20</v>
      </c>
      <c r="L7" s="517"/>
      <c r="M7" s="521"/>
      <c r="N7" s="484">
        <f>K7/100</f>
        <v>0.2</v>
      </c>
      <c r="O7" s="519"/>
      <c r="P7" s="810" t="s">
        <v>289</v>
      </c>
      <c r="Q7" s="477" t="s">
        <v>309</v>
      </c>
      <c r="R7" s="186">
        <v>75</v>
      </c>
      <c r="S7" s="109"/>
      <c r="T7" s="109">
        <f>R7/35</f>
        <v>2.1428571428571428</v>
      </c>
      <c r="U7" s="109"/>
      <c r="V7" s="267"/>
      <c r="W7" s="691" t="s">
        <v>383</v>
      </c>
      <c r="X7" s="216" t="s">
        <v>345</v>
      </c>
      <c r="Y7" s="216">
        <v>90</v>
      </c>
      <c r="Z7" s="109"/>
      <c r="AA7" s="109">
        <f>Y7*0.65/35</f>
        <v>1.6714285714285715</v>
      </c>
      <c r="AB7" s="109"/>
      <c r="AC7" s="385"/>
      <c r="AD7" s="852" t="s">
        <v>384</v>
      </c>
      <c r="AE7" s="123" t="s">
        <v>364</v>
      </c>
      <c r="AF7" s="123">
        <v>80</v>
      </c>
      <c r="AG7" s="109"/>
      <c r="AH7" s="109">
        <f>AF7*0.8/35</f>
        <v>1.8285714285714285</v>
      </c>
      <c r="AI7" s="109"/>
      <c r="AJ7" s="296"/>
      <c r="AK7" s="4"/>
      <c r="AL7" s="465"/>
      <c r="AM7" s="88"/>
      <c r="AN7" s="131"/>
      <c r="AO7" s="131"/>
      <c r="AP7" s="131"/>
      <c r="AQ7" s="131"/>
      <c r="AR7" s="131"/>
      <c r="AS7" s="131"/>
      <c r="AT7" s="131"/>
    </row>
    <row r="8" spans="1:46" s="155" customFormat="1" ht="18" customHeight="1">
      <c r="A8" s="759"/>
      <c r="B8" s="694"/>
      <c r="C8" s="634" t="s">
        <v>363</v>
      </c>
      <c r="D8" s="641">
        <v>30</v>
      </c>
      <c r="E8" s="158">
        <f>D8/90</f>
        <v>0.33333333333333331</v>
      </c>
      <c r="F8" s="109"/>
      <c r="G8" s="109"/>
      <c r="H8" s="296"/>
      <c r="I8" s="792"/>
      <c r="J8" s="511" t="s">
        <v>218</v>
      </c>
      <c r="K8" s="512">
        <v>60</v>
      </c>
      <c r="L8" s="517"/>
      <c r="M8" s="484">
        <f>K8/35</f>
        <v>1.7142857142857142</v>
      </c>
      <c r="N8" s="484"/>
      <c r="O8" s="519"/>
      <c r="P8" s="709"/>
      <c r="Q8" s="593" t="s">
        <v>290</v>
      </c>
      <c r="R8" s="593" t="s">
        <v>173</v>
      </c>
      <c r="S8" s="562"/>
      <c r="T8" s="562"/>
      <c r="U8" s="562"/>
      <c r="V8" s="594"/>
      <c r="W8" s="804"/>
      <c r="X8" s="216" t="s">
        <v>82</v>
      </c>
      <c r="Y8" s="216">
        <v>25</v>
      </c>
      <c r="Z8" s="109"/>
      <c r="AA8" s="109"/>
      <c r="AB8" s="163">
        <f>Y8/100</f>
        <v>0.25</v>
      </c>
      <c r="AC8" s="385"/>
      <c r="AD8" s="804"/>
      <c r="AE8" s="123" t="s">
        <v>365</v>
      </c>
      <c r="AF8" s="123">
        <v>10</v>
      </c>
      <c r="AG8" s="109"/>
      <c r="AH8" s="109"/>
      <c r="AI8" s="109">
        <f>AF8/100</f>
        <v>0.1</v>
      </c>
      <c r="AJ8" s="296"/>
      <c r="AK8" s="4"/>
      <c r="AL8" s="465"/>
      <c r="AM8" s="88"/>
      <c r="AN8" s="4"/>
      <c r="AO8" s="4"/>
      <c r="AP8" s="131"/>
      <c r="AQ8" s="131"/>
      <c r="AR8" s="131"/>
      <c r="AS8" s="131"/>
      <c r="AT8" s="131"/>
    </row>
    <row r="9" spans="1:46" s="155" customFormat="1" ht="18" customHeight="1">
      <c r="A9" s="759"/>
      <c r="B9" s="694"/>
      <c r="C9" s="108" t="s">
        <v>108</v>
      </c>
      <c r="D9" s="108">
        <v>15</v>
      </c>
      <c r="E9" s="635"/>
      <c r="F9" s="109"/>
      <c r="G9" s="109">
        <f>D9/100</f>
        <v>0.15</v>
      </c>
      <c r="H9" s="296"/>
      <c r="I9" s="792"/>
      <c r="J9" s="511" t="s">
        <v>34</v>
      </c>
      <c r="K9" s="512">
        <v>10</v>
      </c>
      <c r="L9" s="517"/>
      <c r="M9" s="484"/>
      <c r="N9" s="484">
        <f t="shared" ref="N9:N10" si="0">K9/100</f>
        <v>0.1</v>
      </c>
      <c r="O9" s="519"/>
      <c r="P9" s="709"/>
      <c r="Q9" s="580" t="s">
        <v>291</v>
      </c>
      <c r="R9" s="584">
        <v>20</v>
      </c>
      <c r="S9" s="584"/>
      <c r="T9" s="584"/>
      <c r="U9" s="584">
        <f>R9/100</f>
        <v>0.2</v>
      </c>
      <c r="V9" s="594"/>
      <c r="W9" s="804"/>
      <c r="X9" s="109" t="s">
        <v>359</v>
      </c>
      <c r="Y9" s="216">
        <v>20</v>
      </c>
      <c r="Z9" s="109"/>
      <c r="AA9" s="109"/>
      <c r="AB9" s="163">
        <f>Y9/100</f>
        <v>0.2</v>
      </c>
      <c r="AC9" s="385"/>
      <c r="AD9" s="804"/>
      <c r="AE9" s="123" t="s">
        <v>366</v>
      </c>
      <c r="AF9" s="123" t="s">
        <v>349</v>
      </c>
      <c r="AG9" s="109"/>
      <c r="AH9" s="109"/>
      <c r="AI9" s="109"/>
      <c r="AJ9" s="296"/>
      <c r="AK9" s="4"/>
      <c r="AL9" s="465"/>
      <c r="AM9" s="88"/>
      <c r="AN9" s="136"/>
      <c r="AO9" s="136"/>
      <c r="AP9" s="131"/>
      <c r="AQ9" s="131"/>
      <c r="AR9" s="131"/>
      <c r="AS9" s="131"/>
      <c r="AT9" s="131"/>
    </row>
    <row r="10" spans="1:46" s="155" customFormat="1" ht="18" customHeight="1">
      <c r="A10" s="759"/>
      <c r="B10" s="694"/>
      <c r="C10" s="108" t="s">
        <v>82</v>
      </c>
      <c r="D10" s="108">
        <v>5</v>
      </c>
      <c r="E10" s="635"/>
      <c r="F10" s="109"/>
      <c r="G10" s="109">
        <f>D10/100</f>
        <v>0.05</v>
      </c>
      <c r="H10" s="296"/>
      <c r="I10" s="792"/>
      <c r="J10" s="511" t="s">
        <v>215</v>
      </c>
      <c r="K10" s="512">
        <v>10</v>
      </c>
      <c r="L10" s="517"/>
      <c r="M10" s="484"/>
      <c r="N10" s="484">
        <f t="shared" si="0"/>
        <v>0.1</v>
      </c>
      <c r="O10" s="519"/>
      <c r="P10" s="709"/>
      <c r="Q10" s="220"/>
      <c r="R10" s="472"/>
      <c r="S10" s="109"/>
      <c r="T10" s="109"/>
      <c r="U10" s="109"/>
      <c r="V10" s="267"/>
      <c r="W10" s="804"/>
      <c r="X10" s="216" t="s">
        <v>219</v>
      </c>
      <c r="Y10" s="216" t="s">
        <v>173</v>
      </c>
      <c r="Z10" s="109"/>
      <c r="AA10" s="109"/>
      <c r="AB10" s="163"/>
      <c r="AC10" s="385"/>
      <c r="AD10" s="804"/>
      <c r="AE10" s="123"/>
      <c r="AF10" s="123"/>
      <c r="AG10" s="109"/>
      <c r="AH10" s="109"/>
      <c r="AI10" s="109"/>
      <c r="AJ10" s="296"/>
      <c r="AK10" s="4"/>
      <c r="AL10" s="465"/>
      <c r="AM10" s="88"/>
      <c r="AN10" s="44"/>
      <c r="AO10" s="44"/>
      <c r="AP10" s="131"/>
      <c r="AQ10" s="131"/>
      <c r="AR10" s="131"/>
      <c r="AS10" s="131"/>
      <c r="AT10" s="131"/>
    </row>
    <row r="11" spans="1:46" s="155" customFormat="1" ht="18" customHeight="1">
      <c r="A11" s="759"/>
      <c r="B11" s="694"/>
      <c r="C11" s="248"/>
      <c r="D11" s="248"/>
      <c r="E11" s="635"/>
      <c r="F11" s="109"/>
      <c r="G11" s="109"/>
      <c r="H11" s="296"/>
      <c r="I11" s="792"/>
      <c r="J11" s="511" t="s">
        <v>219</v>
      </c>
      <c r="K11" s="466" t="s">
        <v>178</v>
      </c>
      <c r="L11" s="517"/>
      <c r="M11" s="522"/>
      <c r="N11" s="484"/>
      <c r="O11" s="519"/>
      <c r="P11" s="710"/>
      <c r="Q11" s="372"/>
      <c r="R11" s="472"/>
      <c r="S11" s="109"/>
      <c r="T11" s="109"/>
      <c r="U11" s="109"/>
      <c r="V11" s="267"/>
      <c r="W11" s="805"/>
      <c r="X11" s="216" t="s">
        <v>367</v>
      </c>
      <c r="Y11" s="216" t="s">
        <v>173</v>
      </c>
      <c r="Z11" s="109"/>
      <c r="AA11" s="109"/>
      <c r="AB11" s="163"/>
      <c r="AC11" s="385"/>
      <c r="AD11" s="805"/>
      <c r="AE11" s="123"/>
      <c r="AF11" s="123"/>
      <c r="AG11" s="109"/>
      <c r="AH11" s="109"/>
      <c r="AI11" s="109"/>
      <c r="AJ11" s="296"/>
      <c r="AK11" s="4"/>
      <c r="AL11" s="465"/>
      <c r="AM11" s="88"/>
      <c r="AN11" s="4"/>
      <c r="AO11" s="4"/>
      <c r="AP11" s="131"/>
      <c r="AQ11" s="131"/>
      <c r="AR11" s="131"/>
      <c r="AS11" s="131"/>
      <c r="AT11" s="131"/>
    </row>
    <row r="12" spans="1:46" s="155" customFormat="1" ht="18" customHeight="1">
      <c r="A12" s="758" t="s">
        <v>33</v>
      </c>
      <c r="B12" s="691" t="s">
        <v>283</v>
      </c>
      <c r="C12" s="589" t="s">
        <v>284</v>
      </c>
      <c r="D12" s="561">
        <v>60</v>
      </c>
      <c r="E12" s="565"/>
      <c r="F12" s="565">
        <f>D12/140</f>
        <v>0.42857142857142855</v>
      </c>
      <c r="G12" s="548"/>
      <c r="H12" s="567"/>
      <c r="I12" s="792"/>
      <c r="J12" s="513" t="s">
        <v>220</v>
      </c>
      <c r="K12" s="512">
        <v>30</v>
      </c>
      <c r="L12" s="517"/>
      <c r="M12" s="488"/>
      <c r="N12" s="521">
        <f>K12/100</f>
        <v>0.3</v>
      </c>
      <c r="O12" s="519"/>
      <c r="P12" s="694" t="s">
        <v>123</v>
      </c>
      <c r="Q12" s="109" t="s">
        <v>124</v>
      </c>
      <c r="R12" s="189">
        <v>35</v>
      </c>
      <c r="S12" s="102"/>
      <c r="T12" s="102"/>
      <c r="U12" s="109">
        <f>R12/100</f>
        <v>0.35</v>
      </c>
      <c r="V12" s="267"/>
      <c r="W12" s="807" t="s">
        <v>293</v>
      </c>
      <c r="X12" s="597" t="s">
        <v>101</v>
      </c>
      <c r="Y12" s="584">
        <v>45</v>
      </c>
      <c r="Z12" s="582"/>
      <c r="AA12" s="582">
        <f>Y12/55</f>
        <v>0.81818181818181823</v>
      </c>
      <c r="AB12" s="562"/>
      <c r="AC12" s="598"/>
      <c r="AD12" s="708" t="s">
        <v>294</v>
      </c>
      <c r="AE12" s="589" t="s">
        <v>278</v>
      </c>
      <c r="AF12" s="561">
        <v>25</v>
      </c>
      <c r="AG12" s="550"/>
      <c r="AH12" s="550"/>
      <c r="AI12" s="550">
        <f>AF12/100</f>
        <v>0.25</v>
      </c>
      <c r="AJ12" s="564"/>
      <c r="AK12" s="4"/>
      <c r="AL12" s="465"/>
      <c r="AM12" s="88"/>
      <c r="AN12" s="4"/>
      <c r="AO12" s="4"/>
      <c r="AP12" s="131"/>
      <c r="AQ12" s="131"/>
      <c r="AR12" s="131"/>
      <c r="AS12" s="131"/>
      <c r="AT12" s="131"/>
    </row>
    <row r="13" spans="1:46" s="155" customFormat="1" ht="18" customHeight="1">
      <c r="A13" s="759"/>
      <c r="B13" s="692"/>
      <c r="C13" s="589" t="s">
        <v>259</v>
      </c>
      <c r="D13" s="561">
        <v>12</v>
      </c>
      <c r="E13" s="548"/>
      <c r="F13" s="548">
        <f>D13*0.8/35</f>
        <v>0.2742857142857143</v>
      </c>
      <c r="G13" s="548"/>
      <c r="H13" s="567"/>
      <c r="I13" s="792"/>
      <c r="J13" s="851" t="s">
        <v>221</v>
      </c>
      <c r="K13" s="512">
        <v>20</v>
      </c>
      <c r="L13" s="517"/>
      <c r="M13" s="109">
        <f>K13/55</f>
        <v>0.36363636363636365</v>
      </c>
      <c r="N13" s="523"/>
      <c r="O13" s="519"/>
      <c r="P13" s="694"/>
      <c r="Q13" s="224" t="s">
        <v>125</v>
      </c>
      <c r="R13" s="189">
        <v>15</v>
      </c>
      <c r="S13" s="102">
        <f>R13/70</f>
        <v>0.21428571428571427</v>
      </c>
      <c r="T13" s="109"/>
      <c r="U13" s="109"/>
      <c r="V13" s="267"/>
      <c r="W13" s="709"/>
      <c r="X13" s="599" t="s">
        <v>138</v>
      </c>
      <c r="Y13" s="562">
        <v>20</v>
      </c>
      <c r="Z13" s="583"/>
      <c r="AA13" s="583"/>
      <c r="AB13" s="562">
        <f t="shared" ref="AB13:AB15" si="1">Y13/100</f>
        <v>0.2</v>
      </c>
      <c r="AC13" s="598"/>
      <c r="AD13" s="709"/>
      <c r="AE13" s="600" t="s">
        <v>295</v>
      </c>
      <c r="AF13" s="561">
        <v>25</v>
      </c>
      <c r="AG13" s="549"/>
      <c r="AH13" s="550">
        <f>AF13/35</f>
        <v>0.7142857142857143</v>
      </c>
      <c r="AI13" s="550"/>
      <c r="AJ13" s="564"/>
      <c r="AK13" s="4"/>
      <c r="AL13" s="465"/>
      <c r="AM13" s="461"/>
      <c r="AN13" s="4"/>
      <c r="AO13" s="4"/>
      <c r="AP13" s="131"/>
      <c r="AQ13" s="131"/>
      <c r="AR13" s="131"/>
      <c r="AS13" s="131"/>
      <c r="AT13" s="131"/>
    </row>
    <row r="14" spans="1:46" s="155" customFormat="1" ht="18" customHeight="1">
      <c r="A14" s="759"/>
      <c r="B14" s="692"/>
      <c r="C14" s="589" t="s">
        <v>285</v>
      </c>
      <c r="D14" s="590" t="s">
        <v>173</v>
      </c>
      <c r="E14" s="565"/>
      <c r="F14" s="548"/>
      <c r="G14" s="548"/>
      <c r="H14" s="567"/>
      <c r="I14" s="792"/>
      <c r="J14" s="514" t="s">
        <v>101</v>
      </c>
      <c r="K14" s="512">
        <v>25</v>
      </c>
      <c r="L14" s="517"/>
      <c r="M14" s="488">
        <f>K14/55</f>
        <v>0.45454545454545453</v>
      </c>
      <c r="N14" s="521"/>
      <c r="O14" s="519"/>
      <c r="P14" s="694"/>
      <c r="Q14" s="109" t="s">
        <v>126</v>
      </c>
      <c r="R14" s="189">
        <v>10</v>
      </c>
      <c r="S14" s="102"/>
      <c r="T14" s="102"/>
      <c r="U14" s="109">
        <f>R14/100</f>
        <v>0.1</v>
      </c>
      <c r="V14" s="267"/>
      <c r="W14" s="709"/>
      <c r="X14" s="599" t="s">
        <v>156</v>
      </c>
      <c r="Y14" s="562">
        <v>1</v>
      </c>
      <c r="Z14" s="583"/>
      <c r="AA14" s="583"/>
      <c r="AB14" s="562">
        <f t="shared" si="1"/>
        <v>0.01</v>
      </c>
      <c r="AC14" s="598"/>
      <c r="AD14" s="709"/>
      <c r="AE14" s="590" t="s">
        <v>34</v>
      </c>
      <c r="AF14" s="561">
        <v>5</v>
      </c>
      <c r="AG14" s="549"/>
      <c r="AH14" s="550"/>
      <c r="AI14" s="550">
        <f>AF14/100</f>
        <v>0.05</v>
      </c>
      <c r="AJ14" s="564"/>
      <c r="AK14" s="4"/>
      <c r="AL14" s="465"/>
      <c r="AM14" s="461"/>
      <c r="AN14" s="4"/>
      <c r="AO14" s="4"/>
      <c r="AP14" s="131"/>
      <c r="AQ14" s="131"/>
      <c r="AR14" s="131"/>
      <c r="AS14" s="131"/>
      <c r="AT14" s="131"/>
    </row>
    <row r="15" spans="1:46" s="155" customFormat="1" ht="18" customHeight="1">
      <c r="A15" s="759"/>
      <c r="B15" s="692"/>
      <c r="C15" s="589" t="s">
        <v>156</v>
      </c>
      <c r="D15" s="561">
        <v>1</v>
      </c>
      <c r="E15" s="566"/>
      <c r="F15" s="548"/>
      <c r="G15" s="566"/>
      <c r="H15" s="567"/>
      <c r="I15" s="792"/>
      <c r="J15" s="515" t="s">
        <v>138</v>
      </c>
      <c r="K15" s="512">
        <v>10</v>
      </c>
      <c r="L15" s="517"/>
      <c r="M15" s="488"/>
      <c r="N15" s="488">
        <f>K15/100</f>
        <v>0.1</v>
      </c>
      <c r="O15" s="519"/>
      <c r="P15" s="694"/>
      <c r="Q15" s="109" t="s">
        <v>292</v>
      </c>
      <c r="R15" s="109">
        <v>25</v>
      </c>
      <c r="S15" s="65">
        <f>R15/85</f>
        <v>0.29411764705882354</v>
      </c>
      <c r="T15" s="65"/>
      <c r="U15" s="109"/>
      <c r="V15" s="267"/>
      <c r="W15" s="709"/>
      <c r="X15" s="599" t="s">
        <v>34</v>
      </c>
      <c r="Y15" s="562">
        <v>10</v>
      </c>
      <c r="Z15" s="583"/>
      <c r="AA15" s="583"/>
      <c r="AB15" s="562">
        <f t="shared" si="1"/>
        <v>0.1</v>
      </c>
      <c r="AC15" s="598"/>
      <c r="AD15" s="709"/>
      <c r="AE15" s="589" t="s">
        <v>153</v>
      </c>
      <c r="AF15" s="561">
        <v>20</v>
      </c>
      <c r="AG15" s="550"/>
      <c r="AH15" s="550">
        <f>AF15/35</f>
        <v>0.5714285714285714</v>
      </c>
      <c r="AI15" s="550"/>
      <c r="AJ15" s="564"/>
      <c r="AK15" s="4"/>
      <c r="AL15" s="465"/>
      <c r="AM15" s="461"/>
      <c r="AN15" s="4"/>
      <c r="AO15" s="4"/>
      <c r="AP15" s="131"/>
      <c r="AQ15" s="131"/>
      <c r="AR15" s="131"/>
      <c r="AS15" s="131"/>
      <c r="AT15" s="131"/>
    </row>
    <row r="16" spans="1:46" s="155" customFormat="1" ht="18" customHeight="1">
      <c r="A16" s="759"/>
      <c r="B16" s="693"/>
      <c r="C16" s="589"/>
      <c r="D16" s="561"/>
      <c r="E16" s="566"/>
      <c r="F16" s="566"/>
      <c r="G16" s="566"/>
      <c r="H16" s="567"/>
      <c r="I16" s="792"/>
      <c r="J16" s="438" t="s">
        <v>222</v>
      </c>
      <c r="K16" s="512">
        <v>15</v>
      </c>
      <c r="L16" s="517"/>
      <c r="M16" s="522"/>
      <c r="N16" s="488">
        <f>K16/100</f>
        <v>0.15</v>
      </c>
      <c r="O16" s="519"/>
      <c r="P16" s="694"/>
      <c r="R16" s="112"/>
      <c r="S16" s="65"/>
      <c r="T16" s="65"/>
      <c r="U16" s="65"/>
      <c r="V16" s="267"/>
      <c r="W16" s="710"/>
      <c r="X16" s="596"/>
      <c r="Y16" s="584"/>
      <c r="Z16" s="583"/>
      <c r="AA16" s="583"/>
      <c r="AB16" s="582"/>
      <c r="AC16" s="598"/>
      <c r="AD16" s="710"/>
      <c r="AE16" s="589"/>
      <c r="AF16" s="561"/>
      <c r="AG16" s="550"/>
      <c r="AH16" s="550"/>
      <c r="AI16" s="550"/>
      <c r="AJ16" s="564"/>
      <c r="AK16" s="4"/>
      <c r="AL16" s="465"/>
      <c r="AM16" s="461"/>
      <c r="AN16" s="4"/>
      <c r="AO16" s="4"/>
      <c r="AP16" s="131"/>
      <c r="AQ16" s="131"/>
      <c r="AR16" s="131"/>
      <c r="AS16" s="131"/>
      <c r="AT16" s="131"/>
    </row>
    <row r="17" spans="1:46" ht="18" customHeight="1">
      <c r="A17" s="762" t="s">
        <v>45</v>
      </c>
      <c r="B17" s="683" t="s">
        <v>111</v>
      </c>
      <c r="C17" s="101" t="s">
        <v>83</v>
      </c>
      <c r="D17" s="101">
        <v>75</v>
      </c>
      <c r="E17" s="163"/>
      <c r="F17" s="163"/>
      <c r="G17" s="109">
        <f>D17/100</f>
        <v>0.75</v>
      </c>
      <c r="H17" s="168"/>
      <c r="I17" s="793"/>
      <c r="J17" s="438" t="s">
        <v>243</v>
      </c>
      <c r="K17" s="512">
        <v>60</v>
      </c>
      <c r="L17" s="517"/>
      <c r="M17" s="522"/>
      <c r="N17" s="488">
        <f>K17/100</f>
        <v>0.6</v>
      </c>
      <c r="O17" s="519"/>
      <c r="P17" s="683" t="s">
        <v>102</v>
      </c>
      <c r="Q17" s="123" t="s">
        <v>91</v>
      </c>
      <c r="R17" s="477">
        <v>75</v>
      </c>
      <c r="S17" s="166"/>
      <c r="T17" s="163"/>
      <c r="U17" s="109">
        <f>R17/100</f>
        <v>0.75</v>
      </c>
      <c r="V17" s="267"/>
      <c r="W17" s="705" t="s">
        <v>111</v>
      </c>
      <c r="X17" s="580" t="s">
        <v>91</v>
      </c>
      <c r="Y17" s="562">
        <v>75</v>
      </c>
      <c r="Z17" s="595"/>
      <c r="AA17" s="595"/>
      <c r="AB17" s="562">
        <f>Y17/100</f>
        <v>0.75</v>
      </c>
      <c r="AC17" s="598"/>
      <c r="AD17" s="705" t="s">
        <v>111</v>
      </c>
      <c r="AE17" s="580" t="s">
        <v>91</v>
      </c>
      <c r="AF17" s="562">
        <v>75</v>
      </c>
      <c r="AG17" s="556"/>
      <c r="AH17" s="554"/>
      <c r="AI17" s="554">
        <f>AF17/100</f>
        <v>0.75</v>
      </c>
      <c r="AJ17" s="564"/>
      <c r="AL17" s="104"/>
      <c r="AM17" s="88"/>
      <c r="AP17" s="453"/>
      <c r="AQ17" s="453"/>
      <c r="AR17" s="453"/>
      <c r="AS17" s="453"/>
      <c r="AT17" s="453"/>
    </row>
    <row r="18" spans="1:46" ht="18" customHeight="1">
      <c r="A18" s="763"/>
      <c r="B18" s="684"/>
      <c r="C18" s="794" t="s">
        <v>84</v>
      </c>
      <c r="D18" s="101"/>
      <c r="E18" s="163"/>
      <c r="F18" s="163"/>
      <c r="G18" s="163"/>
      <c r="H18" s="168"/>
      <c r="I18" s="691" t="s">
        <v>224</v>
      </c>
      <c r="J18" s="456" t="s">
        <v>225</v>
      </c>
      <c r="K18" s="123">
        <v>65</v>
      </c>
      <c r="L18" s="371">
        <f>K18/30</f>
        <v>2.1666666666666665</v>
      </c>
      <c r="M18" s="166"/>
      <c r="N18" s="166"/>
      <c r="O18" s="298"/>
      <c r="P18" s="684"/>
      <c r="Q18" s="688" t="s">
        <v>94</v>
      </c>
      <c r="R18" s="123"/>
      <c r="S18" s="166"/>
      <c r="T18" s="163"/>
      <c r="U18" s="163"/>
      <c r="V18" s="267"/>
      <c r="W18" s="706"/>
      <c r="X18" s="702" t="s">
        <v>92</v>
      </c>
      <c r="Y18" s="562"/>
      <c r="Z18" s="595"/>
      <c r="AA18" s="595"/>
      <c r="AB18" s="595"/>
      <c r="AC18" s="598"/>
      <c r="AD18" s="706"/>
      <c r="AE18" s="702" t="s">
        <v>92</v>
      </c>
      <c r="AF18" s="580"/>
      <c r="AG18" s="556"/>
      <c r="AH18" s="556"/>
      <c r="AI18" s="556"/>
      <c r="AJ18" s="564"/>
      <c r="AL18" s="104"/>
      <c r="AM18" s="105"/>
      <c r="AP18" s="453"/>
      <c r="AQ18" s="453"/>
      <c r="AR18" s="453"/>
      <c r="AS18" s="453"/>
      <c r="AT18" s="453"/>
    </row>
    <row r="19" spans="1:46" ht="18" customHeight="1">
      <c r="A19" s="763"/>
      <c r="B19" s="684"/>
      <c r="C19" s="795"/>
      <c r="D19" s="101"/>
      <c r="E19" s="163"/>
      <c r="F19" s="163"/>
      <c r="G19" s="163"/>
      <c r="H19" s="168"/>
      <c r="I19" s="692"/>
      <c r="J19" s="387"/>
      <c r="K19" s="123"/>
      <c r="L19" s="166"/>
      <c r="M19" s="166"/>
      <c r="N19" s="166"/>
      <c r="O19" s="298"/>
      <c r="P19" s="684"/>
      <c r="Q19" s="689"/>
      <c r="R19" s="123"/>
      <c r="S19" s="166"/>
      <c r="T19" s="163"/>
      <c r="U19" s="163"/>
      <c r="V19" s="267"/>
      <c r="W19" s="706"/>
      <c r="X19" s="703"/>
      <c r="Y19" s="580"/>
      <c r="Z19" s="595"/>
      <c r="AA19" s="595"/>
      <c r="AB19" s="595"/>
      <c r="AC19" s="598"/>
      <c r="AD19" s="706"/>
      <c r="AE19" s="703"/>
      <c r="AF19" s="580"/>
      <c r="AG19" s="556"/>
      <c r="AH19" s="556"/>
      <c r="AI19" s="556"/>
      <c r="AJ19" s="564"/>
      <c r="AL19" s="104"/>
      <c r="AM19" s="105"/>
      <c r="AP19" s="453"/>
      <c r="AQ19" s="453"/>
      <c r="AR19" s="453"/>
      <c r="AS19" s="453"/>
      <c r="AT19" s="453"/>
    </row>
    <row r="20" spans="1:46" ht="18" customHeight="1">
      <c r="A20" s="763"/>
      <c r="B20" s="684"/>
      <c r="C20" s="795"/>
      <c r="D20" s="101"/>
      <c r="E20" s="163"/>
      <c r="F20" s="163"/>
      <c r="G20" s="163"/>
      <c r="H20" s="168"/>
      <c r="I20" s="692"/>
      <c r="J20" s="387"/>
      <c r="K20" s="123"/>
      <c r="L20" s="166"/>
      <c r="M20" s="166"/>
      <c r="N20" s="166"/>
      <c r="O20" s="298"/>
      <c r="P20" s="684"/>
      <c r="Q20" s="689"/>
      <c r="R20" s="123"/>
      <c r="S20" s="166"/>
      <c r="T20" s="163"/>
      <c r="U20" s="163"/>
      <c r="V20" s="267"/>
      <c r="W20" s="706"/>
      <c r="X20" s="703"/>
      <c r="Y20" s="562"/>
      <c r="Z20" s="595"/>
      <c r="AA20" s="595"/>
      <c r="AB20" s="595"/>
      <c r="AC20" s="598"/>
      <c r="AD20" s="706"/>
      <c r="AE20" s="703"/>
      <c r="AF20" s="580"/>
      <c r="AG20" s="556"/>
      <c r="AH20" s="556"/>
      <c r="AI20" s="556"/>
      <c r="AJ20" s="564"/>
      <c r="AL20" s="104"/>
      <c r="AM20" s="105"/>
      <c r="AP20" s="453"/>
      <c r="AQ20" s="453"/>
      <c r="AR20" s="453"/>
      <c r="AS20" s="453"/>
      <c r="AT20" s="453"/>
    </row>
    <row r="21" spans="1:46" ht="18" customHeight="1">
      <c r="A21" s="764"/>
      <c r="B21" s="685"/>
      <c r="C21" s="796"/>
      <c r="D21" s="101"/>
      <c r="E21" s="163"/>
      <c r="F21" s="163"/>
      <c r="G21" s="163"/>
      <c r="H21" s="168"/>
      <c r="I21" s="692"/>
      <c r="J21" s="387"/>
      <c r="K21" s="123"/>
      <c r="L21" s="166"/>
      <c r="M21" s="166"/>
      <c r="N21" s="166"/>
      <c r="O21" s="298"/>
      <c r="P21" s="685"/>
      <c r="Q21" s="690"/>
      <c r="R21" s="123"/>
      <c r="S21" s="166"/>
      <c r="T21" s="163"/>
      <c r="U21" s="163"/>
      <c r="V21" s="267"/>
      <c r="W21" s="707"/>
      <c r="X21" s="704"/>
      <c r="Y21" s="562"/>
      <c r="Z21" s="595"/>
      <c r="AA21" s="595"/>
      <c r="AB21" s="595"/>
      <c r="AC21" s="598"/>
      <c r="AD21" s="707"/>
      <c r="AE21" s="704"/>
      <c r="AF21" s="580"/>
      <c r="AG21" s="556"/>
      <c r="AH21" s="556"/>
      <c r="AI21" s="556"/>
      <c r="AJ21" s="564"/>
      <c r="AL21" s="104"/>
      <c r="AM21" s="105"/>
      <c r="AP21" s="453"/>
      <c r="AQ21" s="453"/>
      <c r="AR21" s="453"/>
      <c r="AS21" s="453"/>
      <c r="AT21" s="453"/>
    </row>
    <row r="22" spans="1:46" ht="18" customHeight="1">
      <c r="A22" s="783" t="s">
        <v>35</v>
      </c>
      <c r="B22" s="786" t="s">
        <v>161</v>
      </c>
      <c r="C22" s="364" t="s">
        <v>59</v>
      </c>
      <c r="D22" s="459">
        <v>20</v>
      </c>
      <c r="E22" s="365"/>
      <c r="F22" s="365"/>
      <c r="G22" s="109">
        <f>D22/100</f>
        <v>0.2</v>
      </c>
      <c r="H22" s="93"/>
      <c r="I22" s="692"/>
      <c r="J22" s="123"/>
      <c r="K22" s="466"/>
      <c r="L22" s="166"/>
      <c r="M22" s="65"/>
      <c r="N22" s="65"/>
      <c r="O22" s="298"/>
      <c r="P22" s="691" t="s">
        <v>158</v>
      </c>
      <c r="Q22" s="190" t="s">
        <v>159</v>
      </c>
      <c r="R22" s="466">
        <v>8</v>
      </c>
      <c r="S22" s="163"/>
      <c r="T22" s="163"/>
      <c r="U22" s="109">
        <f>R22/100</f>
        <v>0.08</v>
      </c>
      <c r="V22" s="267"/>
      <c r="W22" s="683" t="s">
        <v>162</v>
      </c>
      <c r="X22" s="123" t="s">
        <v>163</v>
      </c>
      <c r="Y22" s="466">
        <v>15</v>
      </c>
      <c r="Z22" s="78">
        <f>Y22/85</f>
        <v>0.17647058823529413</v>
      </c>
      <c r="AA22" s="163"/>
      <c r="AB22" s="109"/>
      <c r="AC22" s="338"/>
      <c r="AD22" s="740" t="s">
        <v>230</v>
      </c>
      <c r="AE22" s="78" t="s">
        <v>231</v>
      </c>
      <c r="AF22" s="78">
        <v>25</v>
      </c>
      <c r="AG22" s="255">
        <f>AF22/25</f>
        <v>1</v>
      </c>
      <c r="AH22" s="163"/>
      <c r="AI22" s="439"/>
      <c r="AJ22" s="385"/>
      <c r="AL22" s="104"/>
      <c r="AM22" s="55"/>
      <c r="AP22" s="453"/>
      <c r="AQ22" s="453"/>
      <c r="AR22" s="453"/>
      <c r="AS22" s="453"/>
      <c r="AT22" s="453"/>
    </row>
    <row r="23" spans="1:46" ht="18" customHeight="1">
      <c r="A23" s="783"/>
      <c r="B23" s="787"/>
      <c r="C23" s="364" t="s">
        <v>160</v>
      </c>
      <c r="D23" s="459">
        <v>5</v>
      </c>
      <c r="E23" s="365"/>
      <c r="F23" s="365">
        <f>D23/30</f>
        <v>0.16666666666666666</v>
      </c>
      <c r="G23" s="109"/>
      <c r="H23" s="93"/>
      <c r="I23" s="692"/>
      <c r="J23" s="387"/>
      <c r="K23" s="123"/>
      <c r="L23" s="166"/>
      <c r="M23" s="166"/>
      <c r="N23" s="166"/>
      <c r="O23" s="298"/>
      <c r="P23" s="692"/>
      <c r="Q23" s="190" t="s">
        <v>77</v>
      </c>
      <c r="R23" s="466">
        <v>12</v>
      </c>
      <c r="S23" s="163"/>
      <c r="T23" s="366">
        <f>R23/55</f>
        <v>0.21818181818181817</v>
      </c>
      <c r="U23" s="109"/>
      <c r="V23" s="267"/>
      <c r="W23" s="684"/>
      <c r="X23" s="123" t="s">
        <v>132</v>
      </c>
      <c r="Y23" s="466" t="s">
        <v>89</v>
      </c>
      <c r="Z23" s="78"/>
      <c r="AA23" s="366"/>
      <c r="AB23" s="109"/>
      <c r="AC23" s="338"/>
      <c r="AD23" s="741"/>
      <c r="AE23" s="101" t="s">
        <v>232</v>
      </c>
      <c r="AF23" s="78">
        <v>5</v>
      </c>
      <c r="AG23" s="255"/>
      <c r="AH23" s="163"/>
      <c r="AI23" s="163"/>
      <c r="AJ23" s="298"/>
      <c r="AL23" s="104"/>
      <c r="AM23" s="498"/>
      <c r="AP23" s="453"/>
      <c r="AQ23" s="453"/>
      <c r="AR23" s="453"/>
      <c r="AS23" s="453"/>
      <c r="AT23" s="453"/>
    </row>
    <row r="24" spans="1:46" ht="18" customHeight="1">
      <c r="A24" s="783"/>
      <c r="B24" s="787"/>
      <c r="C24" s="364" t="s">
        <v>66</v>
      </c>
      <c r="D24" s="186" t="s">
        <v>89</v>
      </c>
      <c r="E24" s="226"/>
      <c r="F24" s="367"/>
      <c r="G24" s="109"/>
      <c r="H24" s="93"/>
      <c r="I24" s="692"/>
      <c r="J24" s="387"/>
      <c r="K24" s="123"/>
      <c r="L24" s="166"/>
      <c r="M24" s="166"/>
      <c r="N24" s="166"/>
      <c r="O24" s="298"/>
      <c r="P24" s="692"/>
      <c r="Q24" s="853" t="s">
        <v>90</v>
      </c>
      <c r="R24" s="634">
        <v>20</v>
      </c>
      <c r="S24" s="163"/>
      <c r="T24" s="163"/>
      <c r="U24" s="163">
        <f>R24/100</f>
        <v>0.2</v>
      </c>
      <c r="V24" s="268"/>
      <c r="W24" s="684"/>
      <c r="X24" s="123" t="s">
        <v>99</v>
      </c>
      <c r="Y24" s="466">
        <v>15</v>
      </c>
      <c r="Z24" s="163"/>
      <c r="AA24" s="368">
        <f>Y24*0.65/35</f>
        <v>0.27857142857142858</v>
      </c>
      <c r="AB24" s="163"/>
      <c r="AC24" s="272"/>
      <c r="AD24" s="741"/>
      <c r="AE24" s="78"/>
      <c r="AF24" s="78"/>
      <c r="AG24" s="255"/>
      <c r="AH24" s="163"/>
      <c r="AI24" s="163"/>
      <c r="AJ24" s="298"/>
      <c r="AL24" s="104"/>
      <c r="AM24" s="498"/>
      <c r="AP24" s="453"/>
      <c r="AQ24" s="453"/>
      <c r="AR24" s="453"/>
      <c r="AS24" s="453"/>
      <c r="AT24" s="453"/>
    </row>
    <row r="25" spans="1:46" ht="18" customHeight="1">
      <c r="A25" s="783"/>
      <c r="B25" s="787"/>
      <c r="C25" s="364"/>
      <c r="D25" s="186"/>
      <c r="E25" s="226"/>
      <c r="F25" s="226"/>
      <c r="G25" s="109"/>
      <c r="H25" s="93"/>
      <c r="I25" s="692"/>
      <c r="J25" s="387"/>
      <c r="K25" s="123"/>
      <c r="L25" s="166"/>
      <c r="M25" s="166"/>
      <c r="N25" s="166"/>
      <c r="O25" s="298"/>
      <c r="P25" s="692"/>
      <c r="Q25" s="374"/>
      <c r="R25" s="188"/>
      <c r="S25" s="163"/>
      <c r="T25" s="163"/>
      <c r="U25" s="163"/>
      <c r="V25" s="268"/>
      <c r="W25" s="684"/>
      <c r="X25" s="123" t="s">
        <v>90</v>
      </c>
      <c r="Y25" s="466">
        <v>25</v>
      </c>
      <c r="Z25" s="163"/>
      <c r="AA25" s="163"/>
      <c r="AB25" s="163">
        <f>Y25/100</f>
        <v>0.25</v>
      </c>
      <c r="AC25" s="272"/>
      <c r="AD25" s="741"/>
      <c r="AE25" s="101"/>
      <c r="AF25" s="78"/>
      <c r="AG25" s="163"/>
      <c r="AH25" s="163"/>
      <c r="AI25" s="163"/>
      <c r="AJ25" s="373"/>
      <c r="AL25" s="104"/>
      <c r="AM25" s="498"/>
      <c r="AP25" s="453"/>
      <c r="AQ25" s="453"/>
      <c r="AR25" s="453"/>
      <c r="AS25" s="453"/>
      <c r="AT25" s="453"/>
    </row>
    <row r="26" spans="1:46" ht="18" customHeight="1">
      <c r="A26" s="783"/>
      <c r="B26" s="788"/>
      <c r="C26" s="364"/>
      <c r="D26" s="459"/>
      <c r="E26" s="369"/>
      <c r="F26" s="369"/>
      <c r="G26" s="109"/>
      <c r="H26" s="93"/>
      <c r="I26" s="693"/>
      <c r="J26" s="495"/>
      <c r="K26" s="123"/>
      <c r="L26" s="166"/>
      <c r="M26" s="166"/>
      <c r="N26" s="166"/>
      <c r="O26" s="298"/>
      <c r="P26" s="693"/>
      <c r="Q26" s="374"/>
      <c r="R26" s="188"/>
      <c r="S26" s="163"/>
      <c r="T26" s="163"/>
      <c r="U26" s="163"/>
      <c r="V26" s="268"/>
      <c r="W26" s="685"/>
      <c r="X26" s="187"/>
      <c r="Y26" s="188"/>
      <c r="Z26" s="163"/>
      <c r="AA26" s="163"/>
      <c r="AB26" s="163"/>
      <c r="AC26" s="272"/>
      <c r="AD26" s="742"/>
      <c r="AE26" s="101"/>
      <c r="AF26" s="78"/>
      <c r="AG26" s="163"/>
      <c r="AH26" s="163"/>
      <c r="AI26" s="163"/>
      <c r="AJ26" s="301"/>
      <c r="AL26" s="104"/>
      <c r="AM26" s="370"/>
      <c r="AP26" s="453"/>
      <c r="AQ26" s="453"/>
      <c r="AR26" s="453"/>
      <c r="AS26" s="453"/>
      <c r="AT26" s="453"/>
    </row>
    <row r="27" spans="1:46" s="120" customFormat="1" ht="18" customHeight="1">
      <c r="A27" s="202" t="s">
        <v>55</v>
      </c>
      <c r="B27" s="455" t="s">
        <v>13</v>
      </c>
      <c r="C27" s="466"/>
      <c r="D27" s="52"/>
      <c r="E27" s="164"/>
      <c r="F27" s="165"/>
      <c r="G27" s="164"/>
      <c r="H27" s="272"/>
      <c r="I27" s="455" t="s">
        <v>43</v>
      </c>
      <c r="J27" s="466" t="s">
        <v>217</v>
      </c>
      <c r="K27" s="52" t="s">
        <v>61</v>
      </c>
      <c r="L27" s="164"/>
      <c r="M27" s="164"/>
      <c r="N27" s="164"/>
      <c r="O27" s="298"/>
      <c r="P27" s="135" t="s">
        <v>13</v>
      </c>
      <c r="Q27" s="466"/>
      <c r="R27" s="52"/>
      <c r="S27" s="164"/>
      <c r="T27" s="164"/>
      <c r="U27" s="164"/>
      <c r="V27" s="168"/>
      <c r="W27" s="135" t="s">
        <v>13</v>
      </c>
      <c r="X27" s="466" t="s">
        <v>55</v>
      </c>
      <c r="Y27" s="52" t="s">
        <v>61</v>
      </c>
      <c r="Z27" s="164"/>
      <c r="AA27" s="164"/>
      <c r="AB27" s="164"/>
      <c r="AC27" s="272"/>
      <c r="AD27" s="455" t="s">
        <v>43</v>
      </c>
      <c r="AE27" s="87"/>
      <c r="AF27" s="69"/>
      <c r="AG27" s="164"/>
      <c r="AH27" s="164"/>
      <c r="AI27" s="164"/>
      <c r="AJ27" s="272"/>
      <c r="AK27" s="125"/>
      <c r="AL27" s="104"/>
      <c r="AM27" s="370"/>
    </row>
    <row r="28" spans="1:46" ht="18" customHeight="1" thickBot="1">
      <c r="A28" s="8" t="s">
        <v>14</v>
      </c>
      <c r="B28" s="463" t="s">
        <v>0</v>
      </c>
      <c r="C28" s="462"/>
      <c r="D28" s="489"/>
      <c r="E28" s="165"/>
      <c r="F28" s="165"/>
      <c r="G28" s="165"/>
      <c r="H28" s="272"/>
      <c r="I28" s="399" t="s">
        <v>0</v>
      </c>
      <c r="J28" s="122"/>
      <c r="K28" s="400"/>
      <c r="L28" s="165"/>
      <c r="M28" s="165"/>
      <c r="N28" s="165"/>
      <c r="O28" s="401"/>
      <c r="P28" s="402" t="s">
        <v>0</v>
      </c>
      <c r="Q28" s="403"/>
      <c r="R28" s="404"/>
      <c r="S28" s="165"/>
      <c r="T28" s="165"/>
      <c r="U28" s="165"/>
      <c r="V28" s="169"/>
      <c r="W28" s="399" t="s">
        <v>0</v>
      </c>
      <c r="X28" s="122"/>
      <c r="Y28" s="80"/>
      <c r="Z28" s="205"/>
      <c r="AA28" s="205"/>
      <c r="AB28" s="205"/>
      <c r="AC28" s="375"/>
      <c r="AD28" s="463" t="s">
        <v>0</v>
      </c>
      <c r="AE28" s="51"/>
      <c r="AF28" s="80"/>
      <c r="AG28" s="165"/>
      <c r="AH28" s="165"/>
      <c r="AI28" s="165"/>
      <c r="AJ28" s="272"/>
      <c r="AL28" s="104"/>
      <c r="AM28" s="88"/>
      <c r="AP28" s="453"/>
      <c r="AQ28" s="453"/>
      <c r="AR28" s="453"/>
      <c r="AS28" s="453"/>
      <c r="AT28" s="453"/>
    </row>
    <row r="29" spans="1:46" ht="20.100000000000001" customHeight="1">
      <c r="A29" s="800" t="s">
        <v>15</v>
      </c>
      <c r="B29" s="719" t="s">
        <v>16</v>
      </c>
      <c r="C29" s="756"/>
      <c r="D29" s="173"/>
      <c r="E29" s="174">
        <f>SUM(E5:E28)</f>
        <v>4.333333333333333</v>
      </c>
      <c r="F29" s="174">
        <f>SUM(F5:F28)</f>
        <v>2.7266666666666666</v>
      </c>
      <c r="G29" s="254">
        <f>SUM(G5:G28)</f>
        <v>1.1499999999999999</v>
      </c>
      <c r="H29" s="398"/>
      <c r="I29" s="405" t="s">
        <v>16</v>
      </c>
      <c r="J29" s="405"/>
      <c r="K29" s="405"/>
      <c r="L29" s="405">
        <f>SUM(L5:L28)</f>
        <v>4.833333333333333</v>
      </c>
      <c r="M29" s="405">
        <f>SUM(M5:M28)</f>
        <v>2.5324675324675323</v>
      </c>
      <c r="N29" s="405">
        <f>SUM(N5:N28)</f>
        <v>1.5499999999999998</v>
      </c>
      <c r="O29" s="405"/>
      <c r="P29" s="405" t="s">
        <v>16</v>
      </c>
      <c r="Q29" s="405"/>
      <c r="R29" s="405"/>
      <c r="S29" s="405">
        <f>SUM(S5:S28)</f>
        <v>4.5084033613445378</v>
      </c>
      <c r="T29" s="405">
        <f>SUM(T5:T28)</f>
        <v>2.361038961038961</v>
      </c>
      <c r="U29" s="405">
        <f>SUM(U5:U28)</f>
        <v>1.68</v>
      </c>
      <c r="V29" s="405"/>
      <c r="W29" s="803" t="s">
        <v>16</v>
      </c>
      <c r="X29" s="803"/>
      <c r="Y29" s="356"/>
      <c r="Z29" s="356">
        <f>SUM(Z5:Z28)</f>
        <v>4.1764705882352944</v>
      </c>
      <c r="AA29" s="174">
        <f>SUM(AA5:AA28)</f>
        <v>2.7681818181818181</v>
      </c>
      <c r="AB29" s="254">
        <f>SUM(AB5:AB28)</f>
        <v>1.76</v>
      </c>
      <c r="AC29" s="271"/>
      <c r="AD29" s="719" t="s">
        <v>16</v>
      </c>
      <c r="AE29" s="755"/>
      <c r="AF29" s="208"/>
      <c r="AG29" s="174">
        <f>SUM(AG5:AG28)</f>
        <v>5</v>
      </c>
      <c r="AH29" s="174">
        <f>SUM(AH5:AH28)</f>
        <v>3.1142857142857139</v>
      </c>
      <c r="AI29" s="174">
        <f>SUM(AI5:AI26)</f>
        <v>1.1499999999999999</v>
      </c>
      <c r="AJ29" s="271"/>
      <c r="AL29" s="104"/>
      <c r="AM29" s="55"/>
      <c r="AP29" s="453"/>
      <c r="AQ29" s="453"/>
      <c r="AR29" s="453"/>
      <c r="AS29" s="453"/>
      <c r="AT29" s="453"/>
    </row>
    <row r="30" spans="1:46" ht="20.100000000000001" customHeight="1">
      <c r="A30" s="801"/>
      <c r="B30" s="686" t="s">
        <v>46</v>
      </c>
      <c r="C30" s="687"/>
      <c r="D30" s="179">
        <f>E29</f>
        <v>4.333333333333333</v>
      </c>
      <c r="E30" s="166"/>
      <c r="F30" s="166"/>
      <c r="G30" s="166"/>
      <c r="H30" s="272"/>
      <c r="I30" s="686" t="s">
        <v>46</v>
      </c>
      <c r="J30" s="687"/>
      <c r="K30" s="179">
        <f>L29</f>
        <v>4.833333333333333</v>
      </c>
      <c r="L30" s="166"/>
      <c r="M30" s="166"/>
      <c r="N30" s="166"/>
      <c r="O30" s="301"/>
      <c r="P30" s="686" t="s">
        <v>46</v>
      </c>
      <c r="Q30" s="687"/>
      <c r="R30" s="258">
        <f>S29</f>
        <v>4.5084033613445378</v>
      </c>
      <c r="S30" s="166"/>
      <c r="T30" s="166"/>
      <c r="U30" s="166"/>
      <c r="V30" s="304"/>
      <c r="W30" s="686" t="s">
        <v>46</v>
      </c>
      <c r="X30" s="687"/>
      <c r="Y30" s="234">
        <f>Z29</f>
        <v>4.1764705882352944</v>
      </c>
      <c r="Z30" s="166"/>
      <c r="AA30" s="166"/>
      <c r="AB30" s="166"/>
      <c r="AC30" s="345"/>
      <c r="AD30" s="686" t="s">
        <v>46</v>
      </c>
      <c r="AE30" s="687"/>
      <c r="AF30" s="234">
        <f>AG29</f>
        <v>5</v>
      </c>
      <c r="AG30" s="166"/>
      <c r="AH30" s="166"/>
      <c r="AI30" s="166"/>
      <c r="AJ30" s="272"/>
      <c r="AL30" s="104"/>
      <c r="AM30" s="55"/>
      <c r="AP30" s="453"/>
      <c r="AQ30" s="453"/>
      <c r="AR30" s="453"/>
      <c r="AS30" s="453"/>
      <c r="AT30" s="453"/>
    </row>
    <row r="31" spans="1:46" ht="20.100000000000001" customHeight="1">
      <c r="A31" s="801"/>
      <c r="B31" s="686" t="s">
        <v>39</v>
      </c>
      <c r="C31" s="687"/>
      <c r="D31" s="128">
        <f>F29</f>
        <v>2.7266666666666666</v>
      </c>
      <c r="E31" s="167"/>
      <c r="F31" s="167"/>
      <c r="G31" s="167"/>
      <c r="H31" s="272"/>
      <c r="I31" s="686" t="s">
        <v>39</v>
      </c>
      <c r="J31" s="687"/>
      <c r="K31" s="128">
        <f>M29</f>
        <v>2.5324675324675323</v>
      </c>
      <c r="L31" s="167"/>
      <c r="M31" s="167"/>
      <c r="N31" s="167"/>
      <c r="O31" s="301"/>
      <c r="P31" s="686" t="s">
        <v>39</v>
      </c>
      <c r="Q31" s="687"/>
      <c r="R31" s="258">
        <f>T29</f>
        <v>2.361038961038961</v>
      </c>
      <c r="S31" s="128"/>
      <c r="T31" s="167"/>
      <c r="U31" s="167"/>
      <c r="V31" s="304"/>
      <c r="W31" s="686" t="s">
        <v>39</v>
      </c>
      <c r="X31" s="687"/>
      <c r="Y31" s="128">
        <f>AA29</f>
        <v>2.7681818181818181</v>
      </c>
      <c r="Z31" s="167"/>
      <c r="AA31" s="167"/>
      <c r="AB31" s="167"/>
      <c r="AC31" s="346"/>
      <c r="AD31" s="686" t="s">
        <v>58</v>
      </c>
      <c r="AE31" s="687"/>
      <c r="AF31" s="128">
        <f>AH29</f>
        <v>3.1142857142857139</v>
      </c>
      <c r="AG31" s="167"/>
      <c r="AH31" s="167"/>
      <c r="AI31" s="167"/>
      <c r="AJ31" s="272"/>
      <c r="AL31" s="104"/>
      <c r="AM31" s="55"/>
      <c r="AP31" s="453"/>
      <c r="AQ31" s="453"/>
      <c r="AR31" s="453"/>
      <c r="AS31" s="453"/>
      <c r="AT31" s="453"/>
    </row>
    <row r="32" spans="1:46" ht="20.100000000000001" customHeight="1">
      <c r="A32" s="801"/>
      <c r="B32" s="686" t="s">
        <v>192</v>
      </c>
      <c r="C32" s="687"/>
      <c r="D32" s="128">
        <f>G29</f>
        <v>1.1499999999999999</v>
      </c>
      <c r="E32" s="167"/>
      <c r="F32" s="167"/>
      <c r="G32" s="167"/>
      <c r="H32" s="272"/>
      <c r="I32" s="686" t="s">
        <v>192</v>
      </c>
      <c r="J32" s="687"/>
      <c r="K32" s="128">
        <f>N29</f>
        <v>1.5499999999999998</v>
      </c>
      <c r="L32" s="167"/>
      <c r="M32" s="167"/>
      <c r="N32" s="167"/>
      <c r="O32" s="301"/>
      <c r="P32" s="686" t="s">
        <v>192</v>
      </c>
      <c r="Q32" s="687"/>
      <c r="R32" s="110">
        <f>U29</f>
        <v>1.68</v>
      </c>
      <c r="S32" s="397"/>
      <c r="T32" s="167"/>
      <c r="U32" s="167"/>
      <c r="V32" s="304"/>
      <c r="W32" s="686" t="s">
        <v>192</v>
      </c>
      <c r="X32" s="687"/>
      <c r="Y32" s="128">
        <f>AB29</f>
        <v>1.76</v>
      </c>
      <c r="Z32" s="167"/>
      <c r="AA32" s="167"/>
      <c r="AB32" s="167"/>
      <c r="AC32" s="345"/>
      <c r="AD32" s="686" t="s">
        <v>192</v>
      </c>
      <c r="AE32" s="687"/>
      <c r="AF32" s="128">
        <f>AI29</f>
        <v>1.1499999999999999</v>
      </c>
      <c r="AG32" s="167"/>
      <c r="AH32" s="167"/>
      <c r="AI32" s="167"/>
      <c r="AJ32" s="272"/>
      <c r="AL32" s="104"/>
      <c r="AM32" s="55"/>
      <c r="AP32" s="453"/>
      <c r="AQ32" s="453"/>
      <c r="AR32" s="453"/>
      <c r="AS32" s="453"/>
      <c r="AT32" s="453"/>
    </row>
    <row r="33" spans="1:46">
      <c r="A33" s="801"/>
      <c r="B33" s="686" t="s">
        <v>193</v>
      </c>
      <c r="C33" s="687"/>
      <c r="D33" s="82"/>
      <c r="E33" s="168"/>
      <c r="F33" s="168"/>
      <c r="G33" s="168"/>
      <c r="H33" s="272"/>
      <c r="I33" s="686" t="s">
        <v>193</v>
      </c>
      <c r="J33" s="687"/>
      <c r="K33" s="82">
        <v>1</v>
      </c>
      <c r="L33" s="168"/>
      <c r="M33" s="168"/>
      <c r="N33" s="168"/>
      <c r="O33" s="301"/>
      <c r="P33" s="686" t="s">
        <v>193</v>
      </c>
      <c r="Q33" s="687"/>
      <c r="R33" s="113"/>
      <c r="S33" s="168"/>
      <c r="T33" s="168"/>
      <c r="U33" s="168"/>
      <c r="V33" s="304"/>
      <c r="W33" s="686" t="s">
        <v>193</v>
      </c>
      <c r="X33" s="687"/>
      <c r="Y33" s="82">
        <v>1</v>
      </c>
      <c r="Z33" s="168"/>
      <c r="AA33" s="168"/>
      <c r="AB33" s="168"/>
      <c r="AC33" s="345"/>
      <c r="AD33" s="686" t="s">
        <v>193</v>
      </c>
      <c r="AE33" s="687"/>
      <c r="AF33" s="82">
        <v>1</v>
      </c>
      <c r="AG33" s="168"/>
      <c r="AH33" s="168"/>
      <c r="AI33" s="168"/>
      <c r="AJ33" s="272"/>
      <c r="AL33" s="449"/>
      <c r="AM33" s="464"/>
      <c r="AN33" s="120"/>
      <c r="AO33" s="120"/>
      <c r="AP33" s="453"/>
      <c r="AQ33" s="453"/>
      <c r="AR33" s="453"/>
      <c r="AS33" s="453"/>
      <c r="AT33" s="453"/>
    </row>
    <row r="34" spans="1:46">
      <c r="A34" s="801"/>
      <c r="B34" s="717" t="s">
        <v>97</v>
      </c>
      <c r="C34" s="718"/>
      <c r="D34" s="90"/>
      <c r="E34" s="169"/>
      <c r="F34" s="169"/>
      <c r="G34" s="169"/>
      <c r="H34" s="273"/>
      <c r="I34" s="717" t="s">
        <v>10</v>
      </c>
      <c r="J34" s="718"/>
      <c r="K34" s="90">
        <v>1</v>
      </c>
      <c r="L34" s="169"/>
      <c r="M34" s="169"/>
      <c r="N34" s="169"/>
      <c r="O34" s="315"/>
      <c r="P34" s="717" t="s">
        <v>63</v>
      </c>
      <c r="Q34" s="718"/>
      <c r="R34" s="90"/>
      <c r="S34" s="169"/>
      <c r="T34" s="169"/>
      <c r="U34" s="169"/>
      <c r="V34" s="305"/>
      <c r="W34" s="686" t="s">
        <v>63</v>
      </c>
      <c r="X34" s="687"/>
      <c r="Y34" s="82"/>
      <c r="Z34" s="169"/>
      <c r="AA34" s="169"/>
      <c r="AB34" s="169"/>
      <c r="AC34" s="345"/>
      <c r="AD34" s="686" t="s">
        <v>63</v>
      </c>
      <c r="AE34" s="687"/>
      <c r="AF34" s="82"/>
      <c r="AG34" s="169"/>
      <c r="AH34" s="169"/>
      <c r="AI34" s="169"/>
      <c r="AJ34" s="273"/>
      <c r="AL34" s="449"/>
      <c r="AM34" s="12"/>
    </row>
    <row r="35" spans="1:46" s="34" customFormat="1">
      <c r="A35" s="801"/>
      <c r="B35" s="735" t="s">
        <v>9</v>
      </c>
      <c r="C35" s="663"/>
      <c r="D35" s="86">
        <v>2.5</v>
      </c>
      <c r="E35" s="170"/>
      <c r="F35" s="170"/>
      <c r="G35" s="170"/>
      <c r="H35" s="274"/>
      <c r="I35" s="686" t="s">
        <v>9</v>
      </c>
      <c r="J35" s="687"/>
      <c r="K35" s="86" t="s">
        <v>48</v>
      </c>
      <c r="L35" s="170"/>
      <c r="M35" s="170"/>
      <c r="N35" s="170"/>
      <c r="O35" s="336"/>
      <c r="P35" s="735" t="s">
        <v>9</v>
      </c>
      <c r="Q35" s="663"/>
      <c r="R35" s="86" t="s">
        <v>48</v>
      </c>
      <c r="S35" s="170"/>
      <c r="T35" s="170"/>
      <c r="U35" s="170"/>
      <c r="V35" s="306"/>
      <c r="W35" s="686" t="s">
        <v>9</v>
      </c>
      <c r="X35" s="687"/>
      <c r="Y35" s="86">
        <v>2.5</v>
      </c>
      <c r="Z35" s="170"/>
      <c r="AA35" s="170"/>
      <c r="AB35" s="170"/>
      <c r="AC35" s="345"/>
      <c r="AD35" s="735" t="s">
        <v>9</v>
      </c>
      <c r="AE35" s="663"/>
      <c r="AF35" s="86">
        <v>2.5</v>
      </c>
      <c r="AG35" s="170"/>
      <c r="AH35" s="170"/>
      <c r="AI35" s="170"/>
      <c r="AJ35" s="274"/>
      <c r="AL35" s="449"/>
      <c r="AM35" s="464"/>
      <c r="AN35" s="4"/>
      <c r="AO35" s="4"/>
    </row>
    <row r="36" spans="1:46" s="34" customFormat="1" ht="24" customHeight="1" thickBot="1">
      <c r="A36" s="802"/>
      <c r="B36" s="736" t="s">
        <v>47</v>
      </c>
      <c r="C36" s="722"/>
      <c r="D36" s="85">
        <f>D30*70+D31*75+D32*25+D33*60+D34*120+D35*45</f>
        <v>649.08333333333326</v>
      </c>
      <c r="E36" s="171"/>
      <c r="F36" s="171"/>
      <c r="G36" s="196"/>
      <c r="H36" s="328"/>
      <c r="I36" s="729" t="s">
        <v>47</v>
      </c>
      <c r="J36" s="730"/>
      <c r="K36" s="85">
        <f>K30*70+K31*75+K32*25+K33*60+K34*120+K35*45</f>
        <v>859.51839826839819</v>
      </c>
      <c r="L36" s="171"/>
      <c r="M36" s="171"/>
      <c r="N36" s="171"/>
      <c r="O36" s="343"/>
      <c r="P36" s="736" t="s">
        <v>47</v>
      </c>
      <c r="Q36" s="722"/>
      <c r="R36" s="85">
        <f>R30*70+R31*75+R32*25+R33*60+R34*120+R35*45</f>
        <v>647.16615737203972</v>
      </c>
      <c r="S36" s="171"/>
      <c r="T36" s="171"/>
      <c r="U36" s="171"/>
      <c r="V36" s="307"/>
      <c r="W36" s="733" t="s">
        <v>47</v>
      </c>
      <c r="X36" s="734"/>
      <c r="Y36" s="85">
        <f>Y30*70+Y31*75+Y32*25+Y33*60+Y34*120+Y35*45</f>
        <v>716.46657754010698</v>
      </c>
      <c r="Z36" s="171"/>
      <c r="AA36" s="171"/>
      <c r="AB36" s="171"/>
      <c r="AC36" s="328"/>
      <c r="AD36" s="733" t="s">
        <v>47</v>
      </c>
      <c r="AE36" s="734"/>
      <c r="AF36" s="85"/>
      <c r="AG36" s="171"/>
      <c r="AH36" s="171"/>
      <c r="AI36" s="171"/>
      <c r="AJ36" s="347"/>
      <c r="AL36" s="449"/>
      <c r="AM36" s="12"/>
      <c r="AN36" s="4"/>
      <c r="AO36" s="4"/>
    </row>
    <row r="37" spans="1:46" s="34" customFormat="1">
      <c r="A37" s="35" t="s">
        <v>372</v>
      </c>
      <c r="B37" s="35"/>
      <c r="C37" s="35"/>
      <c r="D37" s="35"/>
      <c r="H37" s="276"/>
      <c r="I37" s="34" t="s">
        <v>17</v>
      </c>
      <c r="K37" s="35" t="s">
        <v>18</v>
      </c>
      <c r="O37" s="308"/>
      <c r="P37" s="35"/>
      <c r="Q37" s="35"/>
      <c r="R37" s="35"/>
      <c r="V37" s="308"/>
      <c r="W37" s="35"/>
      <c r="Y37" s="34" t="s">
        <v>20</v>
      </c>
      <c r="AC37" s="276"/>
      <c r="AJ37" s="276"/>
      <c r="AK37" s="35"/>
      <c r="AL37" s="449"/>
      <c r="AM37" s="12"/>
      <c r="AN37" s="4"/>
      <c r="AO37" s="4"/>
    </row>
    <row r="38" spans="1:46" s="36" customFormat="1" ht="19.5">
      <c r="A38" s="649" t="s">
        <v>21</v>
      </c>
      <c r="B38" s="649"/>
      <c r="C38" s="649"/>
      <c r="D38" s="649"/>
      <c r="E38" s="649"/>
      <c r="F38" s="649"/>
      <c r="G38" s="649"/>
      <c r="H38" s="649"/>
      <c r="I38" s="649"/>
      <c r="J38" s="649"/>
      <c r="K38" s="649"/>
      <c r="L38" s="451"/>
      <c r="M38" s="451"/>
      <c r="N38" s="451"/>
      <c r="O38" s="310"/>
      <c r="P38" s="57"/>
      <c r="Q38" s="57"/>
      <c r="R38" s="57"/>
      <c r="S38" s="57"/>
      <c r="T38" s="57"/>
      <c r="U38" s="57"/>
      <c r="V38" s="57"/>
      <c r="W38" s="57"/>
      <c r="X38" s="54"/>
      <c r="AH38" s="54"/>
      <c r="AI38" s="54"/>
      <c r="AJ38" s="54"/>
      <c r="AK38" s="125"/>
      <c r="AL38" s="530"/>
      <c r="AM38" s="130"/>
    </row>
    <row r="39" spans="1:46" s="38" customFormat="1" ht="19.5">
      <c r="A39" s="648" t="s">
        <v>12</v>
      </c>
      <c r="B39" s="648"/>
      <c r="C39" s="648"/>
      <c r="D39" s="648"/>
      <c r="E39" s="648"/>
      <c r="F39" s="648"/>
      <c r="G39" s="648"/>
      <c r="H39" s="648"/>
      <c r="I39" s="648"/>
      <c r="J39" s="648"/>
      <c r="K39" s="648"/>
      <c r="L39" s="648"/>
      <c r="M39" s="648"/>
      <c r="N39" s="648"/>
      <c r="O39" s="648"/>
      <c r="P39" s="648"/>
      <c r="Q39" s="648"/>
      <c r="R39" s="648"/>
      <c r="S39" s="648"/>
      <c r="T39" s="648"/>
      <c r="U39" s="648"/>
      <c r="V39" s="648"/>
      <c r="W39" s="648"/>
      <c r="X39" s="648"/>
      <c r="Y39" s="37"/>
      <c r="Z39" s="37"/>
      <c r="AA39" s="37"/>
      <c r="AB39" s="37"/>
      <c r="AG39" s="37"/>
      <c r="AH39" s="465"/>
      <c r="AI39" s="96"/>
      <c r="AJ39" s="96"/>
      <c r="AK39" s="12"/>
      <c r="AL39" s="12"/>
      <c r="AM39" s="130"/>
    </row>
    <row r="40" spans="1:46" s="38" customFormat="1" ht="19.5">
      <c r="A40" s="58" t="s">
        <v>11</v>
      </c>
      <c r="B40" s="58"/>
      <c r="C40" s="58"/>
      <c r="D40" s="37"/>
      <c r="E40" s="37"/>
      <c r="F40" s="37"/>
      <c r="G40" s="37"/>
      <c r="H40" s="277"/>
      <c r="I40" s="428"/>
      <c r="J40" s="428"/>
      <c r="K40" s="450"/>
      <c r="L40" s="429"/>
      <c r="M40" s="429"/>
      <c r="N40" s="429"/>
      <c r="O40" s="430"/>
      <c r="P40" s="428"/>
      <c r="Q40" s="428"/>
      <c r="R40" s="428"/>
      <c r="S40" s="37"/>
      <c r="T40" s="37"/>
      <c r="U40" s="37"/>
      <c r="V40" s="40"/>
      <c r="W40" s="431"/>
      <c r="X40" s="429"/>
      <c r="Y40" s="429"/>
      <c r="Z40" s="429"/>
      <c r="AA40" s="429"/>
      <c r="AB40" s="429"/>
      <c r="AC40" s="429"/>
      <c r="AD40" s="465"/>
      <c r="AE40" s="432"/>
      <c r="AF40" s="433"/>
      <c r="AG40" s="434"/>
      <c r="AH40" s="433"/>
      <c r="AI40" s="432"/>
      <c r="AJ40" s="143"/>
      <c r="AK40" s="143"/>
      <c r="AL40" s="12"/>
      <c r="AM40" s="99"/>
    </row>
    <row r="41" spans="1:46">
      <c r="S41" s="247"/>
      <c r="T41" s="526"/>
      <c r="U41" s="525"/>
      <c r="V41" s="527"/>
    </row>
    <row r="42" spans="1:46">
      <c r="S42" s="247"/>
      <c r="T42" s="526"/>
      <c r="U42" s="525"/>
      <c r="V42" s="527"/>
    </row>
    <row r="43" spans="1:46">
      <c r="S43" s="247"/>
      <c r="T43" s="526"/>
      <c r="U43" s="525"/>
      <c r="V43" s="527"/>
    </row>
    <row r="44" spans="1:46">
      <c r="S44" s="247"/>
      <c r="T44" s="526"/>
      <c r="U44" s="525"/>
      <c r="V44" s="527"/>
    </row>
    <row r="45" spans="1:46">
      <c r="S45" s="247"/>
      <c r="T45" s="526"/>
      <c r="U45" s="525"/>
      <c r="V45" s="527"/>
    </row>
    <row r="46" spans="1:46">
      <c r="Q46" s="4">
        <f>0.004*1000</f>
        <v>4</v>
      </c>
      <c r="S46" s="247"/>
      <c r="T46" s="528"/>
      <c r="U46" s="525"/>
      <c r="V46" s="527"/>
    </row>
    <row r="47" spans="1:46">
      <c r="S47" s="247"/>
      <c r="T47" s="529"/>
      <c r="U47" s="525"/>
      <c r="V47" s="527"/>
    </row>
    <row r="48" spans="1:46">
      <c r="S48" s="247"/>
      <c r="T48" s="529"/>
      <c r="U48" s="525"/>
      <c r="V48" s="527"/>
    </row>
    <row r="49" spans="19:22">
      <c r="S49" s="247"/>
      <c r="T49" s="529"/>
      <c r="U49" s="525"/>
      <c r="V49" s="527"/>
    </row>
    <row r="50" spans="19:22">
      <c r="S50" s="247"/>
      <c r="T50" s="528"/>
      <c r="U50" s="525"/>
      <c r="V50" s="527"/>
    </row>
    <row r="51" spans="19:22">
      <c r="S51" s="247"/>
      <c r="T51" s="529"/>
      <c r="U51" s="525"/>
      <c r="V51" s="527"/>
    </row>
    <row r="52" spans="19:22">
      <c r="S52" s="247"/>
      <c r="T52" s="247"/>
      <c r="U52" s="247"/>
      <c r="V52" s="527"/>
    </row>
  </sheetData>
  <mergeCells count="88">
    <mergeCell ref="P5:P6"/>
    <mergeCell ref="P7:P11"/>
    <mergeCell ref="P12:P16"/>
    <mergeCell ref="AD12:AD16"/>
    <mergeCell ref="W7:W11"/>
    <mergeCell ref="W5:W6"/>
    <mergeCell ref="AD5:AD6"/>
    <mergeCell ref="X18:X21"/>
    <mergeCell ref="W17:W21"/>
    <mergeCell ref="W12:W16"/>
    <mergeCell ref="AD7:AD11"/>
    <mergeCell ref="AD17:AD21"/>
    <mergeCell ref="A39:X39"/>
    <mergeCell ref="A29:A36"/>
    <mergeCell ref="B29:C29"/>
    <mergeCell ref="A38:K38"/>
    <mergeCell ref="I32:J32"/>
    <mergeCell ref="P32:Q32"/>
    <mergeCell ref="W32:X32"/>
    <mergeCell ref="W29:X29"/>
    <mergeCell ref="B36:C36"/>
    <mergeCell ref="I35:J35"/>
    <mergeCell ref="W36:X36"/>
    <mergeCell ref="B33:C33"/>
    <mergeCell ref="B34:C34"/>
    <mergeCell ref="B35:C35"/>
    <mergeCell ref="I36:J36"/>
    <mergeCell ref="P36:Q36"/>
    <mergeCell ref="C18:C21"/>
    <mergeCell ref="A1:AJ1"/>
    <mergeCell ref="D2:J2"/>
    <mergeCell ref="O2:V2"/>
    <mergeCell ref="X2:AJ2"/>
    <mergeCell ref="B3:C3"/>
    <mergeCell ref="D3:H3"/>
    <mergeCell ref="I3:J3"/>
    <mergeCell ref="K3:O3"/>
    <mergeCell ref="P3:Q3"/>
    <mergeCell ref="R3:V3"/>
    <mergeCell ref="W3:X3"/>
    <mergeCell ref="Y3:AC3"/>
    <mergeCell ref="AD3:AE3"/>
    <mergeCell ref="AF3:AJ3"/>
    <mergeCell ref="P17:P21"/>
    <mergeCell ref="B32:C32"/>
    <mergeCell ref="AK3:AL3"/>
    <mergeCell ref="AE18:AE21"/>
    <mergeCell ref="I18:I26"/>
    <mergeCell ref="A17:A21"/>
    <mergeCell ref="B17:B21"/>
    <mergeCell ref="B22:B26"/>
    <mergeCell ref="A5:A6"/>
    <mergeCell ref="B5:B6"/>
    <mergeCell ref="B7:B11"/>
    <mergeCell ref="A12:A16"/>
    <mergeCell ref="B12:B16"/>
    <mergeCell ref="A7:A11"/>
    <mergeCell ref="A22:A26"/>
    <mergeCell ref="I5:I6"/>
    <mergeCell ref="I7:I17"/>
    <mergeCell ref="W34:X34"/>
    <mergeCell ref="I33:J33"/>
    <mergeCell ref="I34:J34"/>
    <mergeCell ref="I30:J30"/>
    <mergeCell ref="P30:Q30"/>
    <mergeCell ref="W30:X30"/>
    <mergeCell ref="I31:J31"/>
    <mergeCell ref="P31:Q31"/>
    <mergeCell ref="W31:X31"/>
    <mergeCell ref="AD31:AE31"/>
    <mergeCell ref="B30:C30"/>
    <mergeCell ref="B31:C31"/>
    <mergeCell ref="AD36:AE36"/>
    <mergeCell ref="AD22:AD26"/>
    <mergeCell ref="AD35:AE35"/>
    <mergeCell ref="W22:W26"/>
    <mergeCell ref="Q18:Q21"/>
    <mergeCell ref="P35:Q35"/>
    <mergeCell ref="W35:X35"/>
    <mergeCell ref="P22:P26"/>
    <mergeCell ref="AD34:AE34"/>
    <mergeCell ref="AD29:AE29"/>
    <mergeCell ref="AD33:AE33"/>
    <mergeCell ref="P33:Q33"/>
    <mergeCell ref="W33:X33"/>
    <mergeCell ref="AD32:AE32"/>
    <mergeCell ref="AD30:AE30"/>
    <mergeCell ref="P34:Q34"/>
  </mergeCells>
  <phoneticPr fontId="1" type="noConversion"/>
  <pageMargins left="0.11811023622047245" right="0.11811023622047245" top="0.74803149606299213" bottom="0.74803149606299213" header="0.31496062992125984" footer="0.31496062992125984"/>
  <pageSetup paperSize="9" scale="5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2"/>
  <sheetViews>
    <sheetView tabSelected="1" zoomScale="82" zoomScaleNormal="82" workbookViewId="0">
      <selection activeCell="J7" sqref="J7"/>
    </sheetView>
  </sheetViews>
  <sheetFormatPr defaultRowHeight="16.5"/>
  <cols>
    <col min="1" max="4" width="9" style="4"/>
    <col min="5" max="7" width="5.625" style="4" hidden="1" customWidth="1"/>
    <col min="8" max="8" width="5.625" style="265" customWidth="1"/>
    <col min="9" max="11" width="9" style="4"/>
    <col min="12" max="14" width="5.625" style="4" hidden="1" customWidth="1"/>
    <col min="15" max="15" width="5.625" style="312" customWidth="1"/>
    <col min="16" max="18" width="9" style="4"/>
    <col min="19" max="21" width="5.625" style="4" hidden="1" customWidth="1"/>
    <col min="22" max="22" width="5.625" style="4" customWidth="1"/>
    <col min="23" max="23" width="9" style="4" customWidth="1"/>
    <col min="24" max="25" width="9" style="4"/>
    <col min="26" max="28" width="5.625" style="4" hidden="1" customWidth="1"/>
    <col min="29" max="29" width="5.625" style="4" customWidth="1"/>
    <col min="30" max="32" width="9" style="4"/>
    <col min="33" max="35" width="5.625" style="4" hidden="1" customWidth="1"/>
    <col min="36" max="36" width="5.625" style="4" customWidth="1"/>
    <col min="37" max="37" width="6.25" style="4" customWidth="1"/>
    <col min="38" max="38" width="10.875" style="4" customWidth="1"/>
    <col min="39" max="16384" width="9" style="4"/>
  </cols>
  <sheetData>
    <row r="1" spans="1:52" s="1" customFormat="1" ht="21">
      <c r="A1" s="664" t="s">
        <v>238</v>
      </c>
      <c r="B1" s="664"/>
      <c r="C1" s="664"/>
      <c r="D1" s="664"/>
      <c r="E1" s="664"/>
      <c r="F1" s="664"/>
      <c r="G1" s="664"/>
      <c r="H1" s="664"/>
      <c r="I1" s="664"/>
      <c r="J1" s="664"/>
      <c r="K1" s="664"/>
      <c r="L1" s="664"/>
      <c r="M1" s="664"/>
      <c r="N1" s="664"/>
      <c r="O1" s="664"/>
      <c r="P1" s="664"/>
      <c r="Q1" s="664"/>
      <c r="R1" s="664"/>
      <c r="S1" s="664"/>
      <c r="T1" s="664"/>
      <c r="U1" s="664"/>
      <c r="V1" s="664"/>
      <c r="W1" s="664"/>
      <c r="X1" s="664"/>
      <c r="Y1" s="664"/>
      <c r="Z1" s="664"/>
      <c r="AA1" s="664"/>
      <c r="AB1" s="664"/>
      <c r="AC1" s="664"/>
      <c r="AD1" s="664"/>
      <c r="AE1" s="664"/>
      <c r="AF1" s="664"/>
      <c r="AG1" s="664"/>
    </row>
    <row r="2" spans="1:52" s="1" customFormat="1" ht="20.25" thickBot="1">
      <c r="A2" s="2" t="s">
        <v>62</v>
      </c>
      <c r="B2" s="2"/>
      <c r="C2" s="2"/>
      <c r="D2" s="797" t="s">
        <v>5</v>
      </c>
      <c r="E2" s="797"/>
      <c r="F2" s="797"/>
      <c r="G2" s="797"/>
      <c r="H2" s="797"/>
      <c r="I2" s="797"/>
      <c r="J2" s="797"/>
      <c r="O2" s="798" t="s">
        <v>7</v>
      </c>
      <c r="P2" s="798"/>
      <c r="Q2" s="798"/>
      <c r="R2" s="798"/>
      <c r="S2" s="798"/>
      <c r="T2" s="798"/>
      <c r="U2" s="798"/>
      <c r="V2" s="798"/>
      <c r="W2" s="3"/>
      <c r="X2" s="799" t="s">
        <v>4</v>
      </c>
      <c r="Y2" s="799"/>
      <c r="Z2" s="799"/>
      <c r="AA2" s="799"/>
      <c r="AB2" s="799"/>
      <c r="AC2" s="799"/>
      <c r="AD2" s="799"/>
      <c r="AE2" s="799"/>
      <c r="AF2" s="799"/>
      <c r="AG2" s="799"/>
      <c r="AH2" s="53"/>
      <c r="AI2" s="53"/>
      <c r="AJ2" s="53"/>
      <c r="AK2" s="53"/>
    </row>
    <row r="3" spans="1:52" s="136" customFormat="1" ht="18" customHeight="1" thickBot="1">
      <c r="A3" s="49" t="s">
        <v>69</v>
      </c>
      <c r="B3" s="671"/>
      <c r="C3" s="749"/>
      <c r="D3" s="658" t="s">
        <v>165</v>
      </c>
      <c r="E3" s="659"/>
      <c r="F3" s="659"/>
      <c r="G3" s="659"/>
      <c r="H3" s="676"/>
      <c r="I3" s="671">
        <v>45226</v>
      </c>
      <c r="J3" s="749"/>
      <c r="K3" s="658" t="s">
        <v>72</v>
      </c>
      <c r="L3" s="659"/>
      <c r="M3" s="659"/>
      <c r="N3" s="659"/>
      <c r="O3" s="676"/>
      <c r="P3" s="831">
        <v>45593</v>
      </c>
      <c r="Q3" s="832"/>
      <c r="R3" s="658" t="s">
        <v>167</v>
      </c>
      <c r="S3" s="659"/>
      <c r="T3" s="659"/>
      <c r="U3" s="659"/>
      <c r="V3" s="676"/>
      <c r="W3" s="831">
        <v>45594</v>
      </c>
      <c r="X3" s="832"/>
      <c r="Y3" s="833" t="s">
        <v>157</v>
      </c>
      <c r="Z3" s="834"/>
      <c r="AA3" s="834"/>
      <c r="AB3" s="834"/>
      <c r="AC3" s="835"/>
      <c r="AD3" s="836">
        <v>45595</v>
      </c>
      <c r="AE3" s="837"/>
      <c r="AF3" s="838" t="s">
        <v>37</v>
      </c>
      <c r="AG3" s="839"/>
      <c r="AH3" s="839"/>
      <c r="AI3" s="839"/>
      <c r="AJ3" s="840"/>
      <c r="AK3" s="50"/>
      <c r="AL3" s="461"/>
      <c r="AM3" s="461"/>
      <c r="AN3" s="461"/>
    </row>
    <row r="4" spans="1:52" s="5" customFormat="1" ht="18" customHeight="1">
      <c r="A4" s="201" t="s">
        <v>31</v>
      </c>
      <c r="B4" s="200" t="s">
        <v>49</v>
      </c>
      <c r="C4" s="47" t="s">
        <v>50</v>
      </c>
      <c r="D4" s="47" t="s">
        <v>166</v>
      </c>
      <c r="E4" s="162" t="s">
        <v>85</v>
      </c>
      <c r="F4" s="162" t="s">
        <v>86</v>
      </c>
      <c r="G4" s="162" t="s">
        <v>87</v>
      </c>
      <c r="H4" s="324" t="s">
        <v>51</v>
      </c>
      <c r="I4" s="153" t="s">
        <v>49</v>
      </c>
      <c r="J4" s="47" t="s">
        <v>50</v>
      </c>
      <c r="K4" s="47" t="s">
        <v>166</v>
      </c>
      <c r="L4" s="162" t="s">
        <v>85</v>
      </c>
      <c r="M4" s="162" t="s">
        <v>86</v>
      </c>
      <c r="N4" s="162" t="s">
        <v>87</v>
      </c>
      <c r="O4" s="295" t="s">
        <v>51</v>
      </c>
      <c r="P4" s="200" t="s">
        <v>49</v>
      </c>
      <c r="Q4" s="47" t="s">
        <v>50</v>
      </c>
      <c r="R4" s="47" t="s">
        <v>166</v>
      </c>
      <c r="S4" s="162" t="s">
        <v>85</v>
      </c>
      <c r="T4" s="162" t="s">
        <v>86</v>
      </c>
      <c r="U4" s="162" t="s">
        <v>87</v>
      </c>
      <c r="V4" s="324" t="s">
        <v>51</v>
      </c>
      <c r="W4" s="200" t="s">
        <v>49</v>
      </c>
      <c r="X4" s="47" t="s">
        <v>38</v>
      </c>
      <c r="Y4" s="47" t="s">
        <v>166</v>
      </c>
      <c r="Z4" s="162" t="s">
        <v>85</v>
      </c>
      <c r="AA4" s="162" t="s">
        <v>86</v>
      </c>
      <c r="AB4" s="162" t="s">
        <v>87</v>
      </c>
      <c r="AC4" s="409" t="s">
        <v>51</v>
      </c>
      <c r="AD4" s="153" t="s">
        <v>49</v>
      </c>
      <c r="AE4" s="47" t="s">
        <v>38</v>
      </c>
      <c r="AF4" s="47" t="s">
        <v>166</v>
      </c>
      <c r="AG4" s="203" t="s">
        <v>85</v>
      </c>
      <c r="AH4" s="203" t="s">
        <v>86</v>
      </c>
      <c r="AI4" s="203" t="s">
        <v>87</v>
      </c>
      <c r="AJ4" s="266" t="s">
        <v>51</v>
      </c>
      <c r="AK4" s="12"/>
      <c r="AL4" s="97"/>
      <c r="AM4" s="461"/>
      <c r="AN4" s="461"/>
      <c r="AO4" s="461"/>
      <c r="AP4" s="461"/>
      <c r="AQ4" s="461"/>
      <c r="AR4" s="99"/>
      <c r="AS4" s="44"/>
      <c r="AT4" s="44"/>
      <c r="AU4" s="44"/>
      <c r="AV4" s="44"/>
      <c r="AW4" s="44"/>
      <c r="AX4" s="44"/>
      <c r="AY4" s="44"/>
      <c r="AZ4" s="44"/>
    </row>
    <row r="5" spans="1:52" ht="16.5" customHeight="1">
      <c r="A5" s="759" t="s">
        <v>3</v>
      </c>
      <c r="B5" s="669"/>
      <c r="C5" s="466"/>
      <c r="D5" s="466"/>
      <c r="E5" s="78"/>
      <c r="F5" s="78"/>
      <c r="G5" s="78"/>
      <c r="H5" s="267"/>
      <c r="I5" s="669" t="s">
        <v>109</v>
      </c>
      <c r="J5" s="633" t="s">
        <v>110</v>
      </c>
      <c r="K5" s="633">
        <v>80</v>
      </c>
      <c r="L5" s="78">
        <f>K5/20</f>
        <v>4</v>
      </c>
      <c r="M5" s="632"/>
      <c r="N5" s="632"/>
      <c r="O5" s="223"/>
      <c r="P5" s="669" t="s">
        <v>36</v>
      </c>
      <c r="Q5" s="466" t="s">
        <v>80</v>
      </c>
      <c r="R5" s="466">
        <v>60</v>
      </c>
      <c r="S5" s="78">
        <f>R5/20</f>
        <v>3</v>
      </c>
      <c r="T5" s="78"/>
      <c r="U5" s="78"/>
      <c r="V5" s="168"/>
      <c r="W5" s="669" t="s">
        <v>109</v>
      </c>
      <c r="X5" s="466" t="s">
        <v>110</v>
      </c>
      <c r="Y5" s="466">
        <v>80</v>
      </c>
      <c r="Z5" s="78">
        <f>Y5/20</f>
        <v>4</v>
      </c>
      <c r="AA5" s="459"/>
      <c r="AB5" s="459"/>
      <c r="AC5" s="417"/>
      <c r="AD5" s="682" t="s">
        <v>36</v>
      </c>
      <c r="AE5" s="466" t="s">
        <v>80</v>
      </c>
      <c r="AF5" s="466">
        <v>60</v>
      </c>
      <c r="AG5" s="78">
        <f>AF5/20</f>
        <v>3</v>
      </c>
      <c r="AH5" s="78"/>
      <c r="AI5" s="78"/>
      <c r="AJ5" s="296"/>
      <c r="AL5" s="97"/>
      <c r="AM5" s="461"/>
      <c r="AN5" s="461"/>
      <c r="AO5" s="461"/>
      <c r="AP5" s="461"/>
      <c r="AQ5" s="461"/>
      <c r="AR5" s="99"/>
      <c r="AS5" s="247"/>
      <c r="AT5" s="247"/>
    </row>
    <row r="6" spans="1:52" ht="16.5" customHeight="1">
      <c r="A6" s="771"/>
      <c r="B6" s="670"/>
      <c r="C6" s="466"/>
      <c r="D6" s="466"/>
      <c r="E6" s="78"/>
      <c r="F6" s="78"/>
      <c r="G6" s="78"/>
      <c r="H6" s="267"/>
      <c r="I6" s="670"/>
      <c r="J6" s="633"/>
      <c r="K6" s="633"/>
      <c r="L6" s="632"/>
      <c r="M6" s="632"/>
      <c r="N6" s="632"/>
      <c r="O6" s="223"/>
      <c r="P6" s="670"/>
      <c r="Q6" s="122" t="s">
        <v>81</v>
      </c>
      <c r="R6" s="122">
        <v>20</v>
      </c>
      <c r="S6" s="78">
        <f>R6/20</f>
        <v>1</v>
      </c>
      <c r="T6" s="78"/>
      <c r="U6" s="78"/>
      <c r="V6" s="168"/>
      <c r="W6" s="670"/>
      <c r="X6" s="466"/>
      <c r="Y6" s="466"/>
      <c r="Z6" s="459"/>
      <c r="AA6" s="459"/>
      <c r="AB6" s="459"/>
      <c r="AC6" s="417"/>
      <c r="AD6" s="669"/>
      <c r="AE6" s="122" t="s">
        <v>81</v>
      </c>
      <c r="AF6" s="466">
        <v>20</v>
      </c>
      <c r="AG6" s="78">
        <f>AF6/20</f>
        <v>1</v>
      </c>
      <c r="AH6" s="78"/>
      <c r="AI6" s="78"/>
      <c r="AJ6" s="296"/>
      <c r="AL6" s="535"/>
      <c r="AM6" s="88"/>
      <c r="AN6" s="193"/>
      <c r="AO6" s="180"/>
      <c r="AP6" s="180"/>
      <c r="AQ6" s="180"/>
      <c r="AR6" s="321"/>
      <c r="AS6" s="247"/>
      <c r="AT6" s="247"/>
    </row>
    <row r="7" spans="1:52" ht="16.5" customHeight="1">
      <c r="A7" s="759" t="s">
        <v>32</v>
      </c>
      <c r="B7" s="748" t="s">
        <v>195</v>
      </c>
      <c r="C7" s="466"/>
      <c r="D7" s="466"/>
      <c r="E7" s="126"/>
      <c r="F7" s="126"/>
      <c r="G7" s="109"/>
      <c r="H7" s="267"/>
      <c r="I7" s="696" t="s">
        <v>325</v>
      </c>
      <c r="J7" s="854" t="s">
        <v>326</v>
      </c>
      <c r="K7" s="186">
        <v>10</v>
      </c>
      <c r="L7" s="224"/>
      <c r="M7" s="224">
        <f>K7/50</f>
        <v>0.2</v>
      </c>
      <c r="N7" s="224"/>
      <c r="O7" s="223"/>
      <c r="P7" s="811" t="s">
        <v>296</v>
      </c>
      <c r="Q7" s="553" t="s">
        <v>155</v>
      </c>
      <c r="R7" s="568">
        <v>20</v>
      </c>
      <c r="S7" s="570">
        <f>R7/90</f>
        <v>0.22222222222222221</v>
      </c>
      <c r="T7" s="568"/>
      <c r="U7" s="568"/>
      <c r="V7" s="571"/>
      <c r="W7" s="818" t="s">
        <v>297</v>
      </c>
      <c r="X7" s="585" t="s">
        <v>298</v>
      </c>
      <c r="Y7" s="585">
        <v>25</v>
      </c>
      <c r="Z7" s="550"/>
      <c r="AA7" s="572"/>
      <c r="AB7" s="550">
        <f t="shared" ref="AB7:AB8" si="0">Y7/100</f>
        <v>0.25</v>
      </c>
      <c r="AC7" s="551"/>
      <c r="AD7" s="691" t="s">
        <v>226</v>
      </c>
      <c r="AE7" s="185" t="s">
        <v>227</v>
      </c>
      <c r="AF7" s="123">
        <v>150</v>
      </c>
      <c r="AG7" s="102"/>
      <c r="AH7" s="102">
        <f>AF7*0.8/35</f>
        <v>3.4285714285714284</v>
      </c>
      <c r="AI7" s="109"/>
      <c r="AJ7" s="267"/>
      <c r="AL7" s="104"/>
      <c r="AM7" s="88"/>
      <c r="AN7" s="537"/>
      <c r="AO7" s="130"/>
      <c r="AP7" s="509"/>
      <c r="AQ7" s="443"/>
      <c r="AR7" s="130"/>
      <c r="AS7" s="247"/>
      <c r="AT7" s="247"/>
    </row>
    <row r="8" spans="1:52">
      <c r="A8" s="759"/>
      <c r="B8" s="692"/>
      <c r="C8" s="123"/>
      <c r="D8" s="108"/>
      <c r="E8" s="466"/>
      <c r="F8" s="109"/>
      <c r="G8" s="109"/>
      <c r="H8" s="267"/>
      <c r="I8" s="697"/>
      <c r="J8" s="364" t="s">
        <v>327</v>
      </c>
      <c r="K8" s="225" t="s">
        <v>328</v>
      </c>
      <c r="L8" s="220"/>
      <c r="M8" s="220"/>
      <c r="N8" s="224"/>
      <c r="O8" s="223"/>
      <c r="P8" s="709"/>
      <c r="Q8" s="573" t="s">
        <v>299</v>
      </c>
      <c r="R8" s="569">
        <v>90</v>
      </c>
      <c r="S8" s="574"/>
      <c r="T8" s="574">
        <f>R8*0.65/35</f>
        <v>1.6714285714285715</v>
      </c>
      <c r="U8" s="574"/>
      <c r="V8" s="574"/>
      <c r="W8" s="819"/>
      <c r="X8" s="585" t="s">
        <v>222</v>
      </c>
      <c r="Y8" s="585">
        <v>15</v>
      </c>
      <c r="Z8" s="550"/>
      <c r="AA8" s="572"/>
      <c r="AB8" s="550">
        <f t="shared" si="0"/>
        <v>0.15</v>
      </c>
      <c r="AC8" s="551"/>
      <c r="AD8" s="692"/>
      <c r="AE8" s="123" t="s">
        <v>233</v>
      </c>
      <c r="AF8" s="123"/>
      <c r="AG8" s="102"/>
      <c r="AH8" s="102"/>
      <c r="AI8" s="109"/>
      <c r="AJ8" s="267"/>
      <c r="AL8" s="104"/>
      <c r="AM8" s="494"/>
      <c r="AN8" s="130"/>
      <c r="AO8" s="538"/>
      <c r="AP8" s="130"/>
      <c r="AQ8" s="130"/>
      <c r="AR8" s="130"/>
      <c r="AS8" s="247"/>
      <c r="AT8" s="247"/>
      <c r="AU8" s="453"/>
    </row>
    <row r="9" spans="1:52" ht="16.5" customHeight="1">
      <c r="A9" s="759"/>
      <c r="B9" s="692"/>
      <c r="C9" s="123"/>
      <c r="D9" s="123"/>
      <c r="E9" s="109"/>
      <c r="F9" s="109"/>
      <c r="G9" s="109"/>
      <c r="H9" s="267"/>
      <c r="I9" s="697"/>
      <c r="J9" s="364" t="s">
        <v>329</v>
      </c>
      <c r="K9" s="225">
        <v>20</v>
      </c>
      <c r="L9" s="220"/>
      <c r="M9" s="224"/>
      <c r="N9" s="224">
        <f>K9/100</f>
        <v>0.2</v>
      </c>
      <c r="O9" s="223"/>
      <c r="P9" s="709"/>
      <c r="Q9" s="568" t="s">
        <v>254</v>
      </c>
      <c r="R9" s="569">
        <v>15</v>
      </c>
      <c r="S9" s="574"/>
      <c r="T9" s="574"/>
      <c r="U9" s="574">
        <f>R9/100</f>
        <v>0.15</v>
      </c>
      <c r="V9" s="574"/>
      <c r="W9" s="819"/>
      <c r="X9" s="585" t="s">
        <v>266</v>
      </c>
      <c r="Y9" s="585">
        <v>60</v>
      </c>
      <c r="Z9" s="550"/>
      <c r="AA9" s="572">
        <f>Y9/35</f>
        <v>1.7142857142857142</v>
      </c>
      <c r="AB9" s="550"/>
      <c r="AC9" s="551"/>
      <c r="AD9" s="692"/>
      <c r="AE9" s="123"/>
      <c r="AF9" s="466"/>
      <c r="AG9" s="65"/>
      <c r="AH9" s="109"/>
      <c r="AI9" s="109"/>
      <c r="AJ9" s="267"/>
      <c r="AL9" s="104"/>
      <c r="AM9" s="531"/>
      <c r="AN9" s="531"/>
      <c r="AO9" s="461"/>
      <c r="AP9" s="180"/>
      <c r="AQ9" s="180"/>
      <c r="AR9" s="532"/>
      <c r="AS9" s="247"/>
      <c r="AT9" s="247"/>
      <c r="AU9" s="453"/>
    </row>
    <row r="10" spans="1:52" ht="19.5">
      <c r="A10" s="759"/>
      <c r="B10" s="692"/>
      <c r="C10" s="466"/>
      <c r="D10" s="466"/>
      <c r="E10" s="124"/>
      <c r="F10" s="109"/>
      <c r="G10" s="109"/>
      <c r="H10" s="267"/>
      <c r="I10" s="697"/>
      <c r="J10" s="364" t="s">
        <v>330</v>
      </c>
      <c r="K10" s="225">
        <v>15</v>
      </c>
      <c r="L10" s="632"/>
      <c r="M10" s="224"/>
      <c r="N10" s="224">
        <f>K10/100</f>
        <v>0.15</v>
      </c>
      <c r="O10" s="223"/>
      <c r="P10" s="709"/>
      <c r="Q10" s="568"/>
      <c r="R10" s="569"/>
      <c r="S10" s="574"/>
      <c r="T10" s="574"/>
      <c r="U10" s="574"/>
      <c r="V10" s="574"/>
      <c r="W10" s="819"/>
      <c r="X10" s="581" t="s">
        <v>307</v>
      </c>
      <c r="Y10" s="581">
        <v>25</v>
      </c>
      <c r="Z10" s="550">
        <f>Y10/30</f>
        <v>0.83333333333333337</v>
      </c>
      <c r="AA10" s="572"/>
      <c r="AB10" s="550"/>
      <c r="AC10" s="551"/>
      <c r="AD10" s="692"/>
      <c r="AE10" s="123"/>
      <c r="AF10" s="466"/>
      <c r="AG10" s="65"/>
      <c r="AH10" s="109"/>
      <c r="AI10" s="109"/>
      <c r="AJ10" s="267"/>
      <c r="AK10" s="197"/>
      <c r="AL10" s="104"/>
      <c r="AM10" s="180"/>
      <c r="AN10" s="180"/>
      <c r="AO10" s="461"/>
      <c r="AP10" s="180"/>
      <c r="AQ10" s="180"/>
      <c r="AR10" s="532"/>
      <c r="AS10" s="247"/>
      <c r="AT10" s="247"/>
      <c r="AU10" s="453"/>
    </row>
    <row r="11" spans="1:52" ht="16.5" customHeight="1">
      <c r="A11" s="759"/>
      <c r="B11" s="693"/>
      <c r="C11" s="466"/>
      <c r="D11" s="466"/>
      <c r="E11" s="124"/>
      <c r="F11" s="124"/>
      <c r="G11" s="124"/>
      <c r="H11" s="267"/>
      <c r="I11" s="697"/>
      <c r="J11" s="364" t="s">
        <v>331</v>
      </c>
      <c r="K11" s="225">
        <v>15</v>
      </c>
      <c r="L11" s="224"/>
      <c r="M11" s="224">
        <f>K11/35</f>
        <v>0.42857142857142855</v>
      </c>
      <c r="N11" s="224"/>
      <c r="O11" s="223"/>
      <c r="P11" s="710"/>
      <c r="Q11" s="568"/>
      <c r="R11" s="569"/>
      <c r="S11" s="574"/>
      <c r="T11" s="574"/>
      <c r="U11" s="574"/>
      <c r="V11" s="574"/>
      <c r="W11" s="820"/>
      <c r="X11" s="581"/>
      <c r="Y11" s="581"/>
      <c r="Z11" s="550"/>
      <c r="AA11" s="572"/>
      <c r="AB11" s="550"/>
      <c r="AC11" s="551"/>
      <c r="AD11" s="693"/>
      <c r="AE11" s="123"/>
      <c r="AF11" s="466"/>
      <c r="AG11" s="65"/>
      <c r="AH11" s="65"/>
      <c r="AI11" s="65"/>
      <c r="AJ11" s="267"/>
      <c r="AK11" s="115"/>
      <c r="AL11" s="104"/>
      <c r="AM11" s="180"/>
      <c r="AN11" s="180"/>
      <c r="AO11" s="461"/>
      <c r="AP11" s="180"/>
      <c r="AQ11" s="180"/>
      <c r="AR11" s="532"/>
      <c r="AS11" s="247"/>
      <c r="AT11" s="247"/>
      <c r="AU11" s="453"/>
    </row>
    <row r="12" spans="1:52" ht="16.5" customHeight="1">
      <c r="A12" s="758" t="s">
        <v>33</v>
      </c>
      <c r="B12" s="691"/>
      <c r="C12" s="466"/>
      <c r="D12" s="466"/>
      <c r="E12" s="124"/>
      <c r="F12" s="124"/>
      <c r="G12" s="124"/>
      <c r="H12" s="121"/>
      <c r="I12" s="697"/>
      <c r="J12" s="364" t="s">
        <v>153</v>
      </c>
      <c r="K12" s="224">
        <v>20</v>
      </c>
      <c r="L12" s="220"/>
      <c r="M12" s="224">
        <f>K12/35</f>
        <v>0.5714285714285714</v>
      </c>
      <c r="N12" s="224"/>
      <c r="O12" s="223"/>
      <c r="P12" s="811" t="s">
        <v>306</v>
      </c>
      <c r="Q12" s="553" t="s">
        <v>152</v>
      </c>
      <c r="R12" s="569">
        <v>60</v>
      </c>
      <c r="S12" s="574"/>
      <c r="T12" s="574"/>
      <c r="U12" s="574">
        <f>R12/100</f>
        <v>0.6</v>
      </c>
      <c r="V12" s="574"/>
      <c r="W12" s="818" t="s">
        <v>300</v>
      </c>
      <c r="X12" s="581" t="s">
        <v>301</v>
      </c>
      <c r="Y12" s="586">
        <v>20</v>
      </c>
      <c r="Z12" s="550">
        <f>Y12/85</f>
        <v>0.23529411764705882</v>
      </c>
      <c r="AA12" s="575"/>
      <c r="AB12" s="550"/>
      <c r="AC12" s="551"/>
      <c r="AD12" s="691" t="s">
        <v>133</v>
      </c>
      <c r="AE12" s="109" t="s">
        <v>96</v>
      </c>
      <c r="AF12" s="126">
        <v>20</v>
      </c>
      <c r="AG12" s="466">
        <f>AF12/85</f>
        <v>0.23529411764705882</v>
      </c>
      <c r="AH12" s="394"/>
      <c r="AI12" s="109"/>
      <c r="AJ12" s="269"/>
      <c r="AK12" s="88"/>
      <c r="AL12" s="104"/>
      <c r="AM12" s="115"/>
      <c r="AN12" s="96"/>
      <c r="AO12" s="96"/>
      <c r="AP12" s="96"/>
      <c r="AQ12" s="96"/>
      <c r="AR12" s="321"/>
      <c r="AS12" s="180"/>
      <c r="AT12" s="461"/>
      <c r="AU12" s="453"/>
    </row>
    <row r="13" spans="1:52" ht="16.5" customHeight="1">
      <c r="A13" s="759"/>
      <c r="B13" s="692"/>
      <c r="C13" s="52"/>
      <c r="D13" s="123"/>
      <c r="E13" s="109"/>
      <c r="F13" s="109"/>
      <c r="G13" s="109"/>
      <c r="H13" s="121"/>
      <c r="I13" s="697"/>
      <c r="J13" s="364" t="s">
        <v>332</v>
      </c>
      <c r="K13" s="186">
        <v>30</v>
      </c>
      <c r="L13" s="220"/>
      <c r="M13" s="220"/>
      <c r="N13" s="224">
        <f>K13/100</f>
        <v>0.3</v>
      </c>
      <c r="O13" s="223"/>
      <c r="P13" s="709"/>
      <c r="Q13" s="553" t="s">
        <v>153</v>
      </c>
      <c r="R13" s="569">
        <v>20</v>
      </c>
      <c r="S13" s="574"/>
      <c r="T13" s="574">
        <f>R13/35</f>
        <v>0.5714285714285714</v>
      </c>
      <c r="U13" s="574"/>
      <c r="V13" s="574"/>
      <c r="W13" s="819"/>
      <c r="X13" s="581" t="s">
        <v>34</v>
      </c>
      <c r="Y13" s="586">
        <v>10</v>
      </c>
      <c r="Z13" s="550"/>
      <c r="AA13" s="572"/>
      <c r="AB13" s="550">
        <f>Y13/100</f>
        <v>0.1</v>
      </c>
      <c r="AC13" s="551"/>
      <c r="AD13" s="692"/>
      <c r="AE13" s="109" t="s">
        <v>34</v>
      </c>
      <c r="AF13" s="126">
        <v>10</v>
      </c>
      <c r="AG13" s="466"/>
      <c r="AH13" s="189"/>
      <c r="AI13" s="109">
        <f>AF13/100</f>
        <v>0.1</v>
      </c>
      <c r="AJ13" s="269"/>
      <c r="AK13" s="115"/>
      <c r="AL13" s="104"/>
      <c r="AM13" s="115"/>
      <c r="AN13" s="88"/>
      <c r="AO13" s="96"/>
      <c r="AP13" s="96"/>
      <c r="AQ13" s="96"/>
      <c r="AR13" s="321"/>
      <c r="AS13" s="180"/>
      <c r="AT13" s="461"/>
      <c r="AU13" s="453"/>
    </row>
    <row r="14" spans="1:52" ht="16.5" customHeight="1">
      <c r="A14" s="759"/>
      <c r="B14" s="692"/>
      <c r="C14" s="466"/>
      <c r="D14" s="466"/>
      <c r="E14" s="124"/>
      <c r="F14" s="109"/>
      <c r="G14" s="109"/>
      <c r="H14" s="121"/>
      <c r="I14" s="697"/>
      <c r="J14" s="377" t="s">
        <v>333</v>
      </c>
      <c r="K14" s="632">
        <v>1</v>
      </c>
      <c r="L14" s="636"/>
      <c r="M14" s="224"/>
      <c r="N14" s="224">
        <f>K14/100</f>
        <v>0.01</v>
      </c>
      <c r="O14" s="223"/>
      <c r="P14" s="709"/>
      <c r="Q14" s="553" t="s">
        <v>269</v>
      </c>
      <c r="R14" s="569" t="s">
        <v>173</v>
      </c>
      <c r="S14" s="574"/>
      <c r="T14" s="574"/>
      <c r="U14" s="574"/>
      <c r="V14" s="574"/>
      <c r="W14" s="819"/>
      <c r="X14" s="581" t="s">
        <v>101</v>
      </c>
      <c r="Y14" s="581">
        <v>40</v>
      </c>
      <c r="Z14" s="550"/>
      <c r="AA14" s="576">
        <f>Y14/55</f>
        <v>0.72727272727272729</v>
      </c>
      <c r="AB14" s="550"/>
      <c r="AC14" s="551"/>
      <c r="AD14" s="692"/>
      <c r="AE14" s="109" t="s">
        <v>134</v>
      </c>
      <c r="AF14" s="109">
        <v>40</v>
      </c>
      <c r="AG14" s="466"/>
      <c r="AH14" s="395">
        <f>AF14/55</f>
        <v>0.72727272727272729</v>
      </c>
      <c r="AI14" s="109"/>
      <c r="AJ14" s="269"/>
      <c r="AK14" s="88"/>
      <c r="AL14" s="104"/>
      <c r="AM14" s="115"/>
      <c r="AN14" s="88"/>
      <c r="AO14" s="247"/>
      <c r="AP14" s="247"/>
      <c r="AQ14" s="247"/>
      <c r="AR14" s="321"/>
      <c r="AS14" s="180"/>
      <c r="AT14" s="461"/>
      <c r="AU14" s="453"/>
    </row>
    <row r="15" spans="1:52">
      <c r="A15" s="759"/>
      <c r="B15" s="692"/>
      <c r="C15" s="466"/>
      <c r="D15" s="466"/>
      <c r="E15" s="124"/>
      <c r="F15" s="109"/>
      <c r="G15" s="109"/>
      <c r="H15" s="121"/>
      <c r="I15" s="697"/>
      <c r="J15" s="364" t="s">
        <v>334</v>
      </c>
      <c r="K15" s="632">
        <v>60</v>
      </c>
      <c r="L15" s="636"/>
      <c r="M15" s="224"/>
      <c r="N15" s="224">
        <f>K15/100</f>
        <v>0.6</v>
      </c>
      <c r="O15" s="223"/>
      <c r="P15" s="709"/>
      <c r="Q15" s="553"/>
      <c r="R15" s="569"/>
      <c r="S15" s="574"/>
      <c r="T15" s="574"/>
      <c r="U15" s="574"/>
      <c r="V15" s="574"/>
      <c r="W15" s="819"/>
      <c r="X15" s="581" t="s">
        <v>156</v>
      </c>
      <c r="Y15" s="581">
        <v>1</v>
      </c>
      <c r="Z15" s="550"/>
      <c r="AA15" s="576"/>
      <c r="AB15" s="554"/>
      <c r="AC15" s="551"/>
      <c r="AD15" s="692"/>
      <c r="AE15" s="109"/>
      <c r="AF15" s="109"/>
      <c r="AG15" s="466"/>
      <c r="AH15" s="395"/>
      <c r="AI15" s="124"/>
      <c r="AJ15" s="269"/>
      <c r="AK15" s="88"/>
      <c r="AL15" s="104"/>
      <c r="AM15" s="88"/>
      <c r="AN15" s="88"/>
      <c r="AO15" s="247"/>
      <c r="AP15" s="247"/>
      <c r="AQ15" s="247"/>
      <c r="AR15" s="321"/>
      <c r="AS15" s="180"/>
      <c r="AT15" s="461"/>
      <c r="AU15" s="453"/>
    </row>
    <row r="16" spans="1:52" ht="16.5" customHeight="1">
      <c r="A16" s="759"/>
      <c r="B16" s="693"/>
      <c r="C16" s="466"/>
      <c r="D16" s="466"/>
      <c r="E16" s="124"/>
      <c r="F16" s="124"/>
      <c r="G16" s="124"/>
      <c r="H16" s="121"/>
      <c r="I16" s="698"/>
      <c r="J16" s="186"/>
      <c r="K16" s="632"/>
      <c r="L16" s="636"/>
      <c r="M16" s="636"/>
      <c r="N16" s="636"/>
      <c r="O16" s="223"/>
      <c r="P16" s="710"/>
      <c r="Q16" s="569"/>
      <c r="R16" s="569"/>
      <c r="S16" s="574"/>
      <c r="T16" s="574"/>
      <c r="U16" s="574"/>
      <c r="V16" s="574"/>
      <c r="W16" s="820"/>
      <c r="X16" s="587"/>
      <c r="Y16" s="587"/>
      <c r="Z16" s="550"/>
      <c r="AA16" s="576"/>
      <c r="AB16" s="554"/>
      <c r="AC16" s="551"/>
      <c r="AD16" s="693"/>
      <c r="AE16" s="124"/>
      <c r="AF16" s="124"/>
      <c r="AG16" s="466"/>
      <c r="AH16" s="395"/>
      <c r="AI16" s="124"/>
      <c r="AJ16" s="269"/>
      <c r="AK16" s="88"/>
      <c r="AL16" s="104"/>
      <c r="AM16" s="88"/>
      <c r="AN16" s="461"/>
      <c r="AO16" s="88"/>
      <c r="AP16" s="88"/>
      <c r="AQ16" s="180"/>
      <c r="AR16" s="321"/>
      <c r="AS16" s="180"/>
      <c r="AT16" s="461"/>
      <c r="AU16" s="453"/>
    </row>
    <row r="17" spans="1:52" ht="16.5" customHeight="1">
      <c r="A17" s="762" t="s">
        <v>45</v>
      </c>
      <c r="B17" s="683"/>
      <c r="C17" s="123"/>
      <c r="D17" s="466"/>
      <c r="E17" s="466"/>
      <c r="F17" s="355"/>
      <c r="G17" s="109"/>
      <c r="H17" s="267"/>
      <c r="I17" s="691" t="s">
        <v>368</v>
      </c>
      <c r="J17" s="123" t="s">
        <v>335</v>
      </c>
      <c r="K17" s="379">
        <v>55</v>
      </c>
      <c r="L17" s="371"/>
      <c r="M17" s="536">
        <f>K17/55</f>
        <v>1</v>
      </c>
      <c r="N17" s="224"/>
      <c r="O17" s="223"/>
      <c r="P17" s="821" t="s">
        <v>111</v>
      </c>
      <c r="Q17" s="552" t="s">
        <v>91</v>
      </c>
      <c r="R17" s="550">
        <v>75</v>
      </c>
      <c r="S17" s="550"/>
      <c r="T17" s="555"/>
      <c r="U17" s="550">
        <f>R17/100</f>
        <v>0.75</v>
      </c>
      <c r="V17" s="577"/>
      <c r="W17" s="841" t="s">
        <v>111</v>
      </c>
      <c r="X17" s="585" t="s">
        <v>91</v>
      </c>
      <c r="Y17" s="581">
        <v>75</v>
      </c>
      <c r="Z17" s="550"/>
      <c r="AA17" s="555"/>
      <c r="AB17" s="550">
        <f>Y17/100</f>
        <v>0.75</v>
      </c>
      <c r="AC17" s="551"/>
      <c r="AD17" s="683" t="s">
        <v>111</v>
      </c>
      <c r="AE17" s="123" t="s">
        <v>91</v>
      </c>
      <c r="AF17" s="466">
        <v>75</v>
      </c>
      <c r="AG17" s="466"/>
      <c r="AH17" s="355"/>
      <c r="AI17" s="109">
        <f>AF17/100</f>
        <v>0.75</v>
      </c>
      <c r="AJ17" s="269"/>
      <c r="AK17" s="88"/>
      <c r="AL17" s="104"/>
      <c r="AM17" s="55"/>
      <c r="AN17" s="88"/>
      <c r="AO17" s="88"/>
      <c r="AP17" s="88"/>
      <c r="AQ17" s="88"/>
      <c r="AR17" s="321"/>
      <c r="AS17" s="180"/>
      <c r="AT17" s="461"/>
      <c r="AU17" s="453"/>
    </row>
    <row r="18" spans="1:52" ht="16.5" customHeight="1">
      <c r="A18" s="763"/>
      <c r="B18" s="684"/>
      <c r="C18" s="688"/>
      <c r="D18" s="123"/>
      <c r="E18" s="466"/>
      <c r="F18" s="355"/>
      <c r="G18" s="166"/>
      <c r="H18" s="267"/>
      <c r="I18" s="692"/>
      <c r="J18" s="364"/>
      <c r="K18" s="186"/>
      <c r="L18" s="442"/>
      <c r="M18" s="226"/>
      <c r="N18" s="226"/>
      <c r="O18" s="223"/>
      <c r="P18" s="706"/>
      <c r="Q18" s="812" t="s">
        <v>92</v>
      </c>
      <c r="R18" s="552"/>
      <c r="S18" s="550"/>
      <c r="T18" s="555"/>
      <c r="U18" s="556"/>
      <c r="V18" s="577"/>
      <c r="W18" s="842"/>
      <c r="X18" s="815" t="s">
        <v>94</v>
      </c>
      <c r="Y18" s="585"/>
      <c r="Z18" s="550"/>
      <c r="AA18" s="555"/>
      <c r="AB18" s="556"/>
      <c r="AC18" s="551"/>
      <c r="AD18" s="684"/>
      <c r="AE18" s="688" t="s">
        <v>94</v>
      </c>
      <c r="AF18" s="123"/>
      <c r="AG18" s="466"/>
      <c r="AH18" s="355"/>
      <c r="AI18" s="166"/>
      <c r="AJ18" s="269"/>
      <c r="AK18" s="88"/>
      <c r="AL18" s="104"/>
      <c r="AM18" s="55"/>
      <c r="AN18" s="88"/>
      <c r="AO18" s="88"/>
      <c r="AP18" s="88"/>
      <c r="AQ18" s="88"/>
      <c r="AR18" s="321"/>
      <c r="AS18" s="180"/>
      <c r="AT18" s="461"/>
      <c r="AU18" s="453"/>
    </row>
    <row r="19" spans="1:52" ht="16.5" customHeight="1">
      <c r="A19" s="763"/>
      <c r="B19" s="684"/>
      <c r="C19" s="689"/>
      <c r="D19" s="123"/>
      <c r="E19" s="466"/>
      <c r="F19" s="355"/>
      <c r="G19" s="166"/>
      <c r="H19" s="267"/>
      <c r="I19" s="692"/>
      <c r="J19" s="633"/>
      <c r="K19" s="186"/>
      <c r="L19" s="226"/>
      <c r="M19" s="226"/>
      <c r="N19" s="226"/>
      <c r="O19" s="223"/>
      <c r="P19" s="706"/>
      <c r="Q19" s="813"/>
      <c r="R19" s="552"/>
      <c r="S19" s="550"/>
      <c r="T19" s="555"/>
      <c r="U19" s="556"/>
      <c r="V19" s="577"/>
      <c r="W19" s="842"/>
      <c r="X19" s="816"/>
      <c r="Y19" s="585"/>
      <c r="Z19" s="550"/>
      <c r="AA19" s="555"/>
      <c r="AB19" s="556"/>
      <c r="AC19" s="551"/>
      <c r="AD19" s="684"/>
      <c r="AE19" s="689"/>
      <c r="AF19" s="123"/>
      <c r="AG19" s="466"/>
      <c r="AH19" s="355"/>
      <c r="AI19" s="166"/>
      <c r="AJ19" s="269"/>
      <c r="AK19" s="88"/>
      <c r="AL19" s="104"/>
      <c r="AM19" s="55"/>
      <c r="AN19" s="461"/>
      <c r="AO19" s="88"/>
      <c r="AP19" s="88"/>
      <c r="AQ19" s="88"/>
      <c r="AR19" s="321"/>
      <c r="AS19" s="180"/>
      <c r="AT19" s="461"/>
      <c r="AU19" s="453"/>
    </row>
    <row r="20" spans="1:52" ht="16.5" customHeight="1">
      <c r="A20" s="763"/>
      <c r="B20" s="684"/>
      <c r="C20" s="689"/>
      <c r="D20" s="123"/>
      <c r="E20" s="466"/>
      <c r="F20" s="355"/>
      <c r="G20" s="166"/>
      <c r="H20" s="267"/>
      <c r="I20" s="692"/>
      <c r="J20" s="364"/>
      <c r="K20" s="186"/>
      <c r="L20" s="226"/>
      <c r="M20" s="226"/>
      <c r="N20" s="226"/>
      <c r="O20" s="223"/>
      <c r="P20" s="706"/>
      <c r="Q20" s="813"/>
      <c r="R20" s="552"/>
      <c r="S20" s="550"/>
      <c r="T20" s="555"/>
      <c r="U20" s="556"/>
      <c r="V20" s="577"/>
      <c r="W20" s="842"/>
      <c r="X20" s="816"/>
      <c r="Y20" s="585"/>
      <c r="Z20" s="550"/>
      <c r="AA20" s="555"/>
      <c r="AB20" s="556"/>
      <c r="AC20" s="551"/>
      <c r="AD20" s="684"/>
      <c r="AE20" s="689"/>
      <c r="AF20" s="123"/>
      <c r="AG20" s="466"/>
      <c r="AH20" s="355"/>
      <c r="AI20" s="166"/>
      <c r="AJ20" s="269"/>
      <c r="AK20" s="88"/>
      <c r="AL20" s="104"/>
      <c r="AM20" s="55"/>
      <c r="AN20" s="461"/>
      <c r="AO20" s="88"/>
      <c r="AP20" s="88"/>
      <c r="AQ20" s="88"/>
      <c r="AR20" s="321"/>
      <c r="AS20" s="180"/>
      <c r="AT20" s="461"/>
      <c r="AU20" s="453"/>
    </row>
    <row r="21" spans="1:52" ht="16.5" customHeight="1">
      <c r="A21" s="764"/>
      <c r="B21" s="685"/>
      <c r="C21" s="690"/>
      <c r="D21" s="123"/>
      <c r="E21" s="466"/>
      <c r="F21" s="355"/>
      <c r="G21" s="166"/>
      <c r="H21" s="267"/>
      <c r="I21" s="692"/>
      <c r="J21" s="380"/>
      <c r="K21" s="186"/>
      <c r="L21" s="226"/>
      <c r="M21" s="226"/>
      <c r="N21" s="226"/>
      <c r="O21" s="223"/>
      <c r="P21" s="707"/>
      <c r="Q21" s="814"/>
      <c r="R21" s="552"/>
      <c r="S21" s="550"/>
      <c r="T21" s="555"/>
      <c r="U21" s="556"/>
      <c r="V21" s="577"/>
      <c r="W21" s="843"/>
      <c r="X21" s="817"/>
      <c r="Y21" s="585"/>
      <c r="Z21" s="550"/>
      <c r="AA21" s="555"/>
      <c r="AB21" s="556"/>
      <c r="AC21" s="551"/>
      <c r="AD21" s="685"/>
      <c r="AE21" s="690"/>
      <c r="AF21" s="123"/>
      <c r="AG21" s="466"/>
      <c r="AH21" s="355"/>
      <c r="AI21" s="166"/>
      <c r="AJ21" s="269"/>
      <c r="AK21" s="96"/>
      <c r="AL21" s="104"/>
      <c r="AM21" s="461"/>
      <c r="AN21" s="461"/>
      <c r="AO21" s="88"/>
      <c r="AP21" s="88"/>
      <c r="AQ21" s="180"/>
      <c r="AR21" s="321"/>
      <c r="AS21" s="247"/>
      <c r="AT21" s="461"/>
      <c r="AU21" s="453"/>
    </row>
    <row r="22" spans="1:52" ht="16.5" customHeight="1">
      <c r="A22" s="783" t="s">
        <v>35</v>
      </c>
      <c r="B22" s="691"/>
      <c r="C22" s="78"/>
      <c r="D22" s="78"/>
      <c r="E22" s="483"/>
      <c r="F22" s="483"/>
      <c r="G22" s="484"/>
      <c r="H22" s="267"/>
      <c r="I22" s="692"/>
      <c r="J22" s="123"/>
      <c r="K22" s="633"/>
      <c r="L22" s="227"/>
      <c r="M22" s="227"/>
      <c r="N22" s="224"/>
      <c r="O22" s="223"/>
      <c r="P22" s="822" t="s">
        <v>302</v>
      </c>
      <c r="Q22" s="552" t="s">
        <v>101</v>
      </c>
      <c r="R22" s="550">
        <v>18</v>
      </c>
      <c r="S22" s="556"/>
      <c r="T22" s="548">
        <f>R22/55</f>
        <v>0.32727272727272727</v>
      </c>
      <c r="U22" s="550"/>
      <c r="V22" s="577"/>
      <c r="W22" s="818" t="s">
        <v>308</v>
      </c>
      <c r="X22" s="581" t="s">
        <v>303</v>
      </c>
      <c r="Y22" s="581">
        <v>15</v>
      </c>
      <c r="Z22" s="552"/>
      <c r="AA22" s="578">
        <f>Y22*0.65/35</f>
        <v>0.27857142857142858</v>
      </c>
      <c r="AB22" s="569"/>
      <c r="AC22" s="551"/>
      <c r="AD22" s="691" t="s">
        <v>250</v>
      </c>
      <c r="AE22" s="439" t="s">
        <v>184</v>
      </c>
      <c r="AF22" s="439">
        <v>10</v>
      </c>
      <c r="AG22" s="101"/>
      <c r="AH22" s="485">
        <f>AF22/35</f>
        <v>0.2857142857142857</v>
      </c>
      <c r="AI22" s="440"/>
      <c r="AJ22" s="269"/>
      <c r="AK22" s="96"/>
      <c r="AL22" s="104"/>
      <c r="AM22" s="88"/>
      <c r="AN22" s="461"/>
      <c r="AO22" s="88"/>
      <c r="AP22" s="88"/>
      <c r="AQ22" s="180"/>
      <c r="AR22" s="321"/>
      <c r="AS22" s="180"/>
      <c r="AT22" s="461"/>
      <c r="AU22" s="453"/>
    </row>
    <row r="23" spans="1:52" ht="16.5" customHeight="1">
      <c r="A23" s="783"/>
      <c r="B23" s="692"/>
      <c r="C23" s="101"/>
      <c r="D23" s="78"/>
      <c r="E23" s="483"/>
      <c r="F23" s="483"/>
      <c r="G23" s="483"/>
      <c r="H23" s="267"/>
      <c r="I23" s="692"/>
      <c r="J23" s="688"/>
      <c r="K23" s="123"/>
      <c r="L23" s="227"/>
      <c r="M23" s="227"/>
      <c r="N23" s="226"/>
      <c r="O23" s="223"/>
      <c r="P23" s="709"/>
      <c r="Q23" s="552" t="s">
        <v>304</v>
      </c>
      <c r="R23" s="550">
        <v>25</v>
      </c>
      <c r="S23" s="549">
        <f>R23/100</f>
        <v>0.25</v>
      </c>
      <c r="T23" s="563"/>
      <c r="U23" s="550"/>
      <c r="V23" s="577"/>
      <c r="W23" s="819"/>
      <c r="X23" s="588" t="s">
        <v>305</v>
      </c>
      <c r="Y23" s="581">
        <v>25</v>
      </c>
      <c r="Z23" s="552"/>
      <c r="AA23" s="569"/>
      <c r="AB23" s="569">
        <f>Y23/100</f>
        <v>0.25</v>
      </c>
      <c r="AC23" s="551"/>
      <c r="AD23" s="692"/>
      <c r="AE23" s="377" t="s">
        <v>248</v>
      </c>
      <c r="AF23" s="459">
        <v>10</v>
      </c>
      <c r="AG23" s="101"/>
      <c r="AH23" s="440"/>
      <c r="AI23" s="440">
        <f>AF23/100</f>
        <v>0.1</v>
      </c>
      <c r="AJ23" s="269"/>
      <c r="AK23" s="96"/>
      <c r="AL23" s="104"/>
      <c r="AM23" s="88"/>
      <c r="AN23" s="88"/>
      <c r="AO23" s="88"/>
      <c r="AP23" s="180"/>
      <c r="AQ23" s="88"/>
      <c r="AR23" s="321"/>
      <c r="AS23" s="88"/>
      <c r="AT23" s="461"/>
      <c r="AU23" s="453"/>
    </row>
    <row r="24" spans="1:52">
      <c r="A24" s="783"/>
      <c r="B24" s="692"/>
      <c r="C24" s="101"/>
      <c r="D24" s="101"/>
      <c r="E24" s="483"/>
      <c r="F24" s="483"/>
      <c r="G24" s="483"/>
      <c r="H24" s="267"/>
      <c r="I24" s="692"/>
      <c r="J24" s="689"/>
      <c r="K24" s="123"/>
      <c r="L24" s="227"/>
      <c r="M24" s="227"/>
      <c r="N24" s="226"/>
      <c r="O24" s="223"/>
      <c r="P24" s="709"/>
      <c r="Q24" s="225" t="s">
        <v>369</v>
      </c>
      <c r="R24" s="559"/>
      <c r="S24" s="556"/>
      <c r="T24" s="556"/>
      <c r="U24" s="550"/>
      <c r="V24" s="577"/>
      <c r="W24" s="819"/>
      <c r="X24" s="581"/>
      <c r="Y24" s="581"/>
      <c r="Z24" s="552"/>
      <c r="AA24" s="555"/>
      <c r="AB24" s="569"/>
      <c r="AC24" s="551"/>
      <c r="AD24" s="692"/>
      <c r="AE24" s="439" t="s">
        <v>249</v>
      </c>
      <c r="AF24" s="225" t="s">
        <v>89</v>
      </c>
      <c r="AG24" s="101"/>
      <c r="AH24" s="217"/>
      <c r="AI24" s="440"/>
      <c r="AJ24" s="269"/>
      <c r="AK24" s="125"/>
      <c r="AL24" s="104"/>
      <c r="AM24" s="88"/>
      <c r="AN24" s="88"/>
      <c r="AO24" s="88"/>
      <c r="AP24" s="88"/>
      <c r="AQ24" s="88"/>
      <c r="AR24" s="461"/>
      <c r="AS24" s="88"/>
      <c r="AT24" s="461"/>
      <c r="AU24" s="453"/>
    </row>
    <row r="25" spans="1:52">
      <c r="A25" s="783"/>
      <c r="B25" s="692"/>
      <c r="C25" s="123"/>
      <c r="D25" s="108"/>
      <c r="E25" s="166"/>
      <c r="F25" s="166"/>
      <c r="G25" s="166"/>
      <c r="H25" s="272"/>
      <c r="I25" s="692"/>
      <c r="J25" s="689"/>
      <c r="K25" s="123"/>
      <c r="L25" s="226"/>
      <c r="M25" s="226"/>
      <c r="N25" s="226"/>
      <c r="O25" s="223"/>
      <c r="P25" s="709"/>
      <c r="Q25" s="558"/>
      <c r="R25" s="559"/>
      <c r="S25" s="556"/>
      <c r="T25" s="556"/>
      <c r="U25" s="556"/>
      <c r="V25" s="579"/>
      <c r="W25" s="819"/>
      <c r="X25" s="581"/>
      <c r="Y25" s="581"/>
      <c r="Z25" s="552"/>
      <c r="AA25" s="555"/>
      <c r="AB25" s="569"/>
      <c r="AC25" s="557"/>
      <c r="AD25" s="692"/>
      <c r="AE25" s="439"/>
      <c r="AF25" s="439"/>
      <c r="AG25" s="101"/>
      <c r="AH25" s="217"/>
      <c r="AI25" s="440"/>
      <c r="AJ25" s="268"/>
      <c r="AK25" s="125"/>
      <c r="AL25" s="104"/>
      <c r="AM25" s="55"/>
      <c r="AN25" s="97"/>
      <c r="AO25" s="88"/>
      <c r="AP25" s="88"/>
      <c r="AQ25" s="88"/>
      <c r="AR25" s="461"/>
      <c r="AS25" s="88"/>
      <c r="AT25" s="461"/>
      <c r="AU25" s="453"/>
    </row>
    <row r="26" spans="1:52">
      <c r="A26" s="783"/>
      <c r="B26" s="693"/>
      <c r="C26" s="187"/>
      <c r="D26" s="188"/>
      <c r="E26" s="166"/>
      <c r="F26" s="166"/>
      <c r="G26" s="166"/>
      <c r="H26" s="272"/>
      <c r="I26" s="693"/>
      <c r="J26" s="690"/>
      <c r="K26" s="123"/>
      <c r="L26" s="226"/>
      <c r="M26" s="226"/>
      <c r="N26" s="226"/>
      <c r="O26" s="223"/>
      <c r="P26" s="710"/>
      <c r="Q26" s="558"/>
      <c r="R26" s="559"/>
      <c r="S26" s="556"/>
      <c r="T26" s="556"/>
      <c r="U26" s="556"/>
      <c r="V26" s="579"/>
      <c r="W26" s="820"/>
      <c r="X26" s="581"/>
      <c r="Y26" s="586"/>
      <c r="Z26" s="550"/>
      <c r="AA26" s="572"/>
      <c r="AB26" s="550"/>
      <c r="AC26" s="557"/>
      <c r="AD26" s="693"/>
      <c r="AE26" s="439"/>
      <c r="AF26" s="102"/>
      <c r="AG26" s="78"/>
      <c r="AH26" s="441"/>
      <c r="AI26" s="439"/>
      <c r="AJ26" s="268"/>
      <c r="AK26" s="96"/>
      <c r="AL26" s="104"/>
      <c r="AM26" s="88"/>
      <c r="AN26" s="88"/>
      <c r="AO26" s="88"/>
      <c r="AP26" s="88"/>
      <c r="AQ26" s="180"/>
      <c r="AR26" s="99"/>
      <c r="AS26" s="88"/>
      <c r="AT26" s="498"/>
      <c r="AU26" s="453"/>
    </row>
    <row r="27" spans="1:52" s="120" customFormat="1" ht="18" customHeight="1">
      <c r="A27" s="202" t="s">
        <v>13</v>
      </c>
      <c r="B27" s="455" t="s">
        <v>43</v>
      </c>
      <c r="C27" s="466"/>
      <c r="D27" s="52"/>
      <c r="E27" s="164"/>
      <c r="F27" s="164"/>
      <c r="G27" s="164"/>
      <c r="H27" s="272"/>
      <c r="I27" s="455" t="s">
        <v>43</v>
      </c>
      <c r="J27" s="466" t="s">
        <v>217</v>
      </c>
      <c r="K27" s="52" t="s">
        <v>61</v>
      </c>
      <c r="L27" s="164"/>
      <c r="M27" s="164"/>
      <c r="N27" s="164"/>
      <c r="O27" s="298"/>
      <c r="P27" s="455" t="s">
        <v>43</v>
      </c>
      <c r="Q27" s="459"/>
      <c r="R27" s="228"/>
      <c r="S27" s="229"/>
      <c r="T27" s="229"/>
      <c r="U27" s="229"/>
      <c r="V27" s="93"/>
      <c r="W27" s="455" t="s">
        <v>43</v>
      </c>
      <c r="X27" s="466" t="s">
        <v>55</v>
      </c>
      <c r="Y27" s="52" t="s">
        <v>61</v>
      </c>
      <c r="Z27" s="220"/>
      <c r="AA27" s="220"/>
      <c r="AB27" s="220"/>
      <c r="AC27" s="542"/>
      <c r="AD27" s="135" t="s">
        <v>43</v>
      </c>
      <c r="AE27" s="123"/>
      <c r="AF27" s="69"/>
      <c r="AG27" s="466"/>
      <c r="AH27" s="124"/>
      <c r="AI27" s="466"/>
      <c r="AJ27" s="121"/>
      <c r="AK27" s="88"/>
      <c r="AL27" s="104"/>
      <c r="AM27" s="88"/>
      <c r="AN27" s="88"/>
      <c r="AO27" s="88"/>
      <c r="AP27" s="88"/>
      <c r="AQ27" s="180"/>
      <c r="AR27" s="99"/>
      <c r="AS27" s="180"/>
      <c r="AT27" s="461"/>
      <c r="AU27" s="125"/>
    </row>
    <row r="28" spans="1:52" ht="18" customHeight="1" thickBot="1">
      <c r="A28" s="8" t="s">
        <v>14</v>
      </c>
      <c r="B28" s="463" t="s">
        <v>0</v>
      </c>
      <c r="C28" s="188"/>
      <c r="D28" s="188"/>
      <c r="E28" s="205"/>
      <c r="F28" s="205"/>
      <c r="G28" s="80"/>
      <c r="H28" s="283"/>
      <c r="I28" s="79" t="s">
        <v>0</v>
      </c>
      <c r="J28" s="51"/>
      <c r="K28" s="80"/>
      <c r="L28" s="165"/>
      <c r="M28" s="165"/>
      <c r="N28" s="165"/>
      <c r="O28" s="298"/>
      <c r="P28" s="79" t="s">
        <v>0</v>
      </c>
      <c r="Q28" s="487"/>
      <c r="R28" s="487"/>
      <c r="S28" s="232"/>
      <c r="T28" s="232"/>
      <c r="U28" s="232"/>
      <c r="V28" s="132"/>
      <c r="W28" s="231" t="s">
        <v>0</v>
      </c>
      <c r="X28" s="381"/>
      <c r="Y28" s="230"/>
      <c r="Z28" s="352"/>
      <c r="AA28" s="352"/>
      <c r="AB28" s="352"/>
      <c r="AC28" s="283"/>
      <c r="AD28" s="231" t="s">
        <v>0</v>
      </c>
      <c r="AE28" s="544"/>
      <c r="AF28" s="80"/>
      <c r="AG28" s="51"/>
      <c r="AH28" s="545"/>
      <c r="AI28" s="489"/>
      <c r="AJ28" s="546"/>
      <c r="AK28" s="97"/>
      <c r="AL28" s="104"/>
      <c r="AM28" s="88"/>
      <c r="AN28" s="461"/>
      <c r="AO28" s="88"/>
      <c r="AP28" s="88"/>
      <c r="AQ28" s="88"/>
      <c r="AR28" s="99"/>
      <c r="AS28" s="180"/>
      <c r="AT28" s="461"/>
      <c r="AU28" s="453"/>
      <c r="AV28" s="453"/>
      <c r="AW28" s="453"/>
      <c r="AX28" s="453"/>
      <c r="AY28" s="453"/>
      <c r="AZ28" s="453"/>
    </row>
    <row r="29" spans="1:52" ht="20.100000000000001" customHeight="1">
      <c r="A29" s="800" t="s">
        <v>15</v>
      </c>
      <c r="B29" s="719" t="s">
        <v>16</v>
      </c>
      <c r="C29" s="830"/>
      <c r="D29" s="647"/>
      <c r="E29" s="362">
        <f>SUM(E5:E28)</f>
        <v>0</v>
      </c>
      <c r="F29" s="423">
        <f>SUM(F7:F28)</f>
        <v>0</v>
      </c>
      <c r="G29" s="362">
        <f>SUM(G5:G28)</f>
        <v>0</v>
      </c>
      <c r="H29" s="174"/>
      <c r="I29" s="719" t="s">
        <v>16</v>
      </c>
      <c r="J29" s="720"/>
      <c r="K29" s="208"/>
      <c r="L29" s="254">
        <f>SUM(L5:L28)</f>
        <v>4</v>
      </c>
      <c r="M29" s="174">
        <f>SUM(M5:M26)</f>
        <v>2.2000000000000002</v>
      </c>
      <c r="N29" s="174">
        <f>SUM(N5:N26)</f>
        <v>1.2599999999999998</v>
      </c>
      <c r="O29" s="314"/>
      <c r="P29" s="719" t="s">
        <v>16</v>
      </c>
      <c r="Q29" s="755"/>
      <c r="R29" s="173"/>
      <c r="S29" s="254">
        <f>SUM(S5:S28)</f>
        <v>4.4722222222222223</v>
      </c>
      <c r="T29" s="254">
        <f>SUM(T5:T26)</f>
        <v>2.57012987012987</v>
      </c>
      <c r="U29" s="422">
        <f>SUM(U5:U26)</f>
        <v>1.5</v>
      </c>
      <c r="V29" s="233"/>
      <c r="W29" s="719" t="s">
        <v>16</v>
      </c>
      <c r="X29" s="755"/>
      <c r="Y29" s="173"/>
      <c r="Z29" s="254">
        <f>SUM(Z5:Z28)</f>
        <v>5.0686274509803919</v>
      </c>
      <c r="AA29" s="254">
        <f>SUM(AA5:AA26)</f>
        <v>2.72012987012987</v>
      </c>
      <c r="AB29" s="422">
        <f>SUM(AB5:AB26)</f>
        <v>1.5</v>
      </c>
      <c r="AC29" s="233"/>
      <c r="AD29" s="543" t="s">
        <v>16</v>
      </c>
      <c r="AE29" s="543"/>
      <c r="AF29" s="543"/>
      <c r="AG29" s="362">
        <f>SUM(AG5:AG28)</f>
        <v>4.2352941176470589</v>
      </c>
      <c r="AH29" s="362">
        <f>SUM(AH5:AH26)</f>
        <v>4.441558441558441</v>
      </c>
      <c r="AI29" s="543">
        <f>SUM(AI5:AI26)</f>
        <v>0.95</v>
      </c>
      <c r="AJ29" s="543"/>
      <c r="AK29" s="88"/>
      <c r="AL29" s="461"/>
      <c r="AM29" s="247"/>
      <c r="AN29" s="104"/>
      <c r="AO29" s="461"/>
      <c r="AP29" s="461"/>
      <c r="AQ29" s="88"/>
      <c r="AR29" s="88"/>
      <c r="AS29" s="88"/>
      <c r="AT29" s="461"/>
      <c r="AU29" s="453"/>
      <c r="AV29" s="453"/>
      <c r="AW29" s="453"/>
      <c r="AX29" s="453"/>
      <c r="AY29" s="453"/>
      <c r="AZ29" s="453"/>
    </row>
    <row r="30" spans="1:52" ht="20.100000000000001" customHeight="1">
      <c r="A30" s="801"/>
      <c r="B30" s="686" t="s">
        <v>54</v>
      </c>
      <c r="C30" s="687"/>
      <c r="D30" s="179">
        <f>E29</f>
        <v>0</v>
      </c>
      <c r="E30" s="166"/>
      <c r="F30" s="166"/>
      <c r="G30" s="166"/>
      <c r="H30" s="272"/>
      <c r="I30" s="686" t="s">
        <v>46</v>
      </c>
      <c r="J30" s="687"/>
      <c r="K30" s="179">
        <f>L29</f>
        <v>4</v>
      </c>
      <c r="L30" s="166"/>
      <c r="M30" s="166"/>
      <c r="N30" s="166"/>
      <c r="O30" s="301"/>
      <c r="P30" s="686" t="s">
        <v>46</v>
      </c>
      <c r="Q30" s="687"/>
      <c r="R30" s="179">
        <f>S29</f>
        <v>4.4722222222222223</v>
      </c>
      <c r="S30" s="166"/>
      <c r="T30" s="166"/>
      <c r="U30" s="123"/>
      <c r="V30" s="353"/>
      <c r="W30" s="686" t="s">
        <v>46</v>
      </c>
      <c r="X30" s="687"/>
      <c r="Y30" s="179">
        <f>Z29</f>
        <v>5.0686274509803919</v>
      </c>
      <c r="Z30" s="166"/>
      <c r="AA30" s="166"/>
      <c r="AB30" s="123"/>
      <c r="AC30" s="452"/>
      <c r="AD30" s="823" t="s">
        <v>46</v>
      </c>
      <c r="AE30" s="687"/>
      <c r="AF30" s="179">
        <f>AG29</f>
        <v>4.2352941176470589</v>
      </c>
      <c r="AG30" s="179"/>
      <c r="AH30" s="421"/>
      <c r="AI30" s="123"/>
      <c r="AJ30" s="406"/>
      <c r="AK30" s="98"/>
      <c r="AL30" s="461"/>
      <c r="AM30" s="247"/>
      <c r="AN30" s="104"/>
      <c r="AO30" s="88"/>
      <c r="AP30" s="88"/>
      <c r="AQ30" s="88"/>
      <c r="AR30" s="88"/>
      <c r="AS30" s="88"/>
      <c r="AT30" s="461"/>
      <c r="AU30" s="453"/>
      <c r="AV30" s="453"/>
      <c r="AW30" s="453"/>
      <c r="AX30" s="453"/>
      <c r="AY30" s="453"/>
      <c r="AZ30" s="453"/>
    </row>
    <row r="31" spans="1:52" ht="20.100000000000001" customHeight="1">
      <c r="A31" s="801"/>
      <c r="B31" s="686" t="s">
        <v>39</v>
      </c>
      <c r="C31" s="687"/>
      <c r="D31" s="234">
        <f>F29</f>
        <v>0</v>
      </c>
      <c r="E31" s="167"/>
      <c r="F31" s="124"/>
      <c r="G31" s="167"/>
      <c r="H31" s="272"/>
      <c r="I31" s="686" t="s">
        <v>39</v>
      </c>
      <c r="J31" s="687"/>
      <c r="K31" s="234">
        <f>M29</f>
        <v>2.2000000000000002</v>
      </c>
      <c r="L31" s="167"/>
      <c r="M31" s="167"/>
      <c r="N31" s="167"/>
      <c r="O31" s="301"/>
      <c r="P31" s="686" t="s">
        <v>39</v>
      </c>
      <c r="Q31" s="687"/>
      <c r="R31" s="128">
        <f>T29</f>
        <v>2.57012987012987</v>
      </c>
      <c r="S31" s="167"/>
      <c r="T31" s="167"/>
      <c r="U31" s="128"/>
      <c r="V31" s="353"/>
      <c r="W31" s="686" t="s">
        <v>39</v>
      </c>
      <c r="X31" s="687"/>
      <c r="Y31" s="128">
        <f>AA29</f>
        <v>2.72012987012987</v>
      </c>
      <c r="Z31" s="167"/>
      <c r="AA31" s="167"/>
      <c r="AB31" s="128"/>
      <c r="AC31" s="452"/>
      <c r="AD31" s="823" t="s">
        <v>39</v>
      </c>
      <c r="AE31" s="687"/>
      <c r="AF31" s="128">
        <f>AH29</f>
        <v>4.441558441558441</v>
      </c>
      <c r="AG31" s="128"/>
      <c r="AH31" s="413"/>
      <c r="AI31" s="128"/>
      <c r="AJ31" s="406"/>
      <c r="AK31" s="98"/>
      <c r="AL31" s="104"/>
      <c r="AM31" s="461"/>
      <c r="AN31" s="461"/>
      <c r="AO31" s="96"/>
      <c r="AP31" s="96"/>
      <c r="AQ31" s="96"/>
      <c r="AR31" s="532"/>
      <c r="AS31" s="247"/>
      <c r="AT31" s="461"/>
      <c r="AU31" s="453"/>
      <c r="AV31" s="453"/>
      <c r="AW31" s="453"/>
      <c r="AX31" s="453"/>
      <c r="AY31" s="453"/>
      <c r="AZ31" s="453"/>
    </row>
    <row r="32" spans="1:52" ht="20.100000000000001" customHeight="1">
      <c r="A32" s="801"/>
      <c r="B32" s="686" t="s">
        <v>186</v>
      </c>
      <c r="C32" s="687"/>
      <c r="D32" s="128">
        <f>G29</f>
        <v>0</v>
      </c>
      <c r="E32" s="167"/>
      <c r="F32" s="167"/>
      <c r="G32" s="167"/>
      <c r="H32" s="272"/>
      <c r="I32" s="686" t="s">
        <v>186</v>
      </c>
      <c r="J32" s="687"/>
      <c r="K32" s="128">
        <f>N29</f>
        <v>1.2599999999999998</v>
      </c>
      <c r="L32" s="167"/>
      <c r="M32" s="167"/>
      <c r="N32" s="167"/>
      <c r="O32" s="301"/>
      <c r="P32" s="686" t="s">
        <v>186</v>
      </c>
      <c r="Q32" s="687"/>
      <c r="R32" s="128">
        <f>U29</f>
        <v>1.5</v>
      </c>
      <c r="S32" s="167"/>
      <c r="T32" s="167"/>
      <c r="U32" s="128"/>
      <c r="V32" s="353"/>
      <c r="W32" s="686" t="s">
        <v>186</v>
      </c>
      <c r="X32" s="687"/>
      <c r="Y32" s="128">
        <f>AB29</f>
        <v>1.5</v>
      </c>
      <c r="Z32" s="167"/>
      <c r="AA32" s="167"/>
      <c r="AB32" s="128"/>
      <c r="AC32" s="452"/>
      <c r="AD32" s="823" t="s">
        <v>186</v>
      </c>
      <c r="AE32" s="687"/>
      <c r="AF32" s="128">
        <f>AI29</f>
        <v>0.95</v>
      </c>
      <c r="AG32" s="128"/>
      <c r="AH32" s="413"/>
      <c r="AI32" s="128"/>
      <c r="AJ32" s="406"/>
      <c r="AK32" s="99"/>
      <c r="AL32" s="104"/>
      <c r="AM32" s="461"/>
      <c r="AN32" s="461"/>
      <c r="AO32" s="96"/>
      <c r="AP32" s="180"/>
      <c r="AQ32" s="96"/>
      <c r="AR32" s="532"/>
      <c r="AS32" s="247"/>
      <c r="AT32" s="461"/>
      <c r="AU32" s="453"/>
      <c r="AV32" s="453"/>
      <c r="AW32" s="453"/>
      <c r="AX32" s="453"/>
      <c r="AY32" s="453"/>
      <c r="AZ32" s="453"/>
    </row>
    <row r="33" spans="1:52">
      <c r="A33" s="801"/>
      <c r="B33" s="686" t="s">
        <v>187</v>
      </c>
      <c r="C33" s="687"/>
      <c r="D33" s="82"/>
      <c r="E33" s="168"/>
      <c r="F33" s="168"/>
      <c r="G33" s="168"/>
      <c r="H33" s="272"/>
      <c r="I33" s="686" t="s">
        <v>187</v>
      </c>
      <c r="J33" s="687"/>
      <c r="K33" s="82">
        <v>1</v>
      </c>
      <c r="L33" s="168"/>
      <c r="M33" s="168"/>
      <c r="N33" s="168"/>
      <c r="O33" s="301"/>
      <c r="P33" s="686" t="s">
        <v>187</v>
      </c>
      <c r="Q33" s="687"/>
      <c r="R33" s="82"/>
      <c r="S33" s="168"/>
      <c r="T33" s="168"/>
      <c r="U33" s="82"/>
      <c r="V33" s="354"/>
      <c r="W33" s="686" t="s">
        <v>187</v>
      </c>
      <c r="X33" s="687"/>
      <c r="Y33" s="82">
        <v>1</v>
      </c>
      <c r="Z33" s="168"/>
      <c r="AA33" s="168"/>
      <c r="AB33" s="82"/>
      <c r="AC33" s="410"/>
      <c r="AD33" s="823" t="s">
        <v>187</v>
      </c>
      <c r="AE33" s="687"/>
      <c r="AF33" s="82">
        <v>1</v>
      </c>
      <c r="AG33" s="82"/>
      <c r="AH33" s="414"/>
      <c r="AI33" s="82"/>
      <c r="AJ33" s="407"/>
      <c r="AK33" s="99"/>
      <c r="AL33" s="104"/>
      <c r="AM33" s="461"/>
      <c r="AN33" s="461"/>
      <c r="AO33" s="96"/>
      <c r="AP33" s="96"/>
      <c r="AQ33" s="96"/>
      <c r="AR33" s="532"/>
      <c r="AS33" s="247"/>
      <c r="AT33" s="461"/>
      <c r="AU33" s="125"/>
      <c r="AV33" s="453"/>
      <c r="AW33" s="453"/>
      <c r="AX33" s="453"/>
      <c r="AY33" s="453"/>
      <c r="AZ33" s="453"/>
    </row>
    <row r="34" spans="1:52">
      <c r="A34" s="801"/>
      <c r="B34" s="753" t="s">
        <v>63</v>
      </c>
      <c r="C34" s="661"/>
      <c r="D34" s="90"/>
      <c r="E34" s="169"/>
      <c r="F34" s="169"/>
      <c r="G34" s="169"/>
      <c r="H34" s="273"/>
      <c r="I34" s="717" t="s">
        <v>10</v>
      </c>
      <c r="J34" s="718"/>
      <c r="K34" s="90"/>
      <c r="L34" s="169"/>
      <c r="M34" s="169"/>
      <c r="N34" s="169"/>
      <c r="O34" s="315"/>
      <c r="P34" s="717" t="s">
        <v>10</v>
      </c>
      <c r="Q34" s="718"/>
      <c r="R34" s="90"/>
      <c r="S34" s="169"/>
      <c r="T34" s="169"/>
      <c r="U34" s="90"/>
      <c r="V34" s="354"/>
      <c r="W34" s="717" t="s">
        <v>10</v>
      </c>
      <c r="X34" s="718"/>
      <c r="Y34" s="90"/>
      <c r="Z34" s="169"/>
      <c r="AA34" s="169"/>
      <c r="AB34" s="90"/>
      <c r="AC34" s="410"/>
      <c r="AD34" s="829" t="s">
        <v>10</v>
      </c>
      <c r="AE34" s="718"/>
      <c r="AF34" s="90"/>
      <c r="AG34" s="90"/>
      <c r="AH34" s="415"/>
      <c r="AI34" s="90"/>
      <c r="AJ34" s="407"/>
      <c r="AK34" s="94"/>
      <c r="AL34" s="104"/>
      <c r="AM34" s="461"/>
      <c r="AN34" s="461"/>
      <c r="AO34" s="247"/>
      <c r="AP34" s="180"/>
      <c r="AQ34" s="247"/>
      <c r="AR34" s="532"/>
      <c r="AS34" s="247"/>
      <c r="AT34" s="97"/>
      <c r="AU34" s="453"/>
    </row>
    <row r="35" spans="1:52" s="34" customFormat="1">
      <c r="A35" s="801"/>
      <c r="B35" s="826" t="s">
        <v>9</v>
      </c>
      <c r="C35" s="827"/>
      <c r="D35" s="86"/>
      <c r="E35" s="170"/>
      <c r="F35" s="170"/>
      <c r="G35" s="170"/>
      <c r="H35" s="274"/>
      <c r="I35" s="826" t="s">
        <v>9</v>
      </c>
      <c r="J35" s="827"/>
      <c r="K35" s="86" t="s">
        <v>127</v>
      </c>
      <c r="L35" s="170"/>
      <c r="M35" s="170"/>
      <c r="N35" s="170"/>
      <c r="O35" s="336"/>
      <c r="P35" s="826" t="s">
        <v>9</v>
      </c>
      <c r="Q35" s="827"/>
      <c r="R35" s="86" t="s">
        <v>88</v>
      </c>
      <c r="S35" s="170"/>
      <c r="T35" s="170"/>
      <c r="U35" s="86"/>
      <c r="V35" s="238"/>
      <c r="W35" s="826" t="s">
        <v>9</v>
      </c>
      <c r="X35" s="827"/>
      <c r="Y35" s="86" t="s">
        <v>88</v>
      </c>
      <c r="Z35" s="170"/>
      <c r="AA35" s="170"/>
      <c r="AB35" s="86"/>
      <c r="AC35" s="411"/>
      <c r="AD35" s="828" t="s">
        <v>9</v>
      </c>
      <c r="AE35" s="827"/>
      <c r="AF35" s="86" t="s">
        <v>53</v>
      </c>
      <c r="AG35" s="86"/>
      <c r="AH35" s="416"/>
      <c r="AI35" s="86"/>
      <c r="AJ35" s="408"/>
      <c r="AK35" s="95"/>
      <c r="AL35" s="104"/>
      <c r="AM35" s="88"/>
      <c r="AN35" s="88"/>
      <c r="AO35" s="247"/>
      <c r="AP35" s="247"/>
      <c r="AQ35" s="247"/>
      <c r="AR35" s="532"/>
      <c r="AS35" s="247"/>
      <c r="AT35" s="461"/>
      <c r="AU35" s="453"/>
    </row>
    <row r="36" spans="1:52" s="34" customFormat="1" ht="24" customHeight="1" thickBot="1">
      <c r="A36" s="802"/>
      <c r="B36" s="729" t="s">
        <v>47</v>
      </c>
      <c r="C36" s="730"/>
      <c r="D36" s="85"/>
      <c r="E36" s="171"/>
      <c r="F36" s="171"/>
      <c r="G36" s="171"/>
      <c r="H36" s="348"/>
      <c r="I36" s="729" t="s">
        <v>47</v>
      </c>
      <c r="J36" s="730"/>
      <c r="K36" s="85">
        <f>K30*70+K31*75+K32*25+K33*60+K34*120+K35*45</f>
        <v>649</v>
      </c>
      <c r="L36" s="171"/>
      <c r="M36" s="171"/>
      <c r="N36" s="171"/>
      <c r="O36" s="343"/>
      <c r="P36" s="729" t="s">
        <v>47</v>
      </c>
      <c r="Q36" s="730"/>
      <c r="R36" s="85">
        <f>R30*70+R31*75+R32*25+R33*60+R34*120+R35*45</f>
        <v>655.81529581529583</v>
      </c>
      <c r="S36" s="171"/>
      <c r="T36" s="171"/>
      <c r="U36" s="85"/>
      <c r="V36" s="239"/>
      <c r="W36" s="729" t="s">
        <v>47</v>
      </c>
      <c r="X36" s="730"/>
      <c r="Y36" s="85">
        <f>Y30*70+Y31*75+Y32*25+Y33*60+Y34*120+Y35*45</f>
        <v>768.81366182836769</v>
      </c>
      <c r="Z36" s="171"/>
      <c r="AA36" s="171"/>
      <c r="AB36" s="85"/>
      <c r="AC36" s="412"/>
      <c r="AD36" s="824" t="s">
        <v>47</v>
      </c>
      <c r="AE36" s="825"/>
      <c r="AF36" s="424">
        <f>AF30*70+AF31*75+AF32*25+AF33*60+AF34*120+AF35*45</f>
        <v>825.8374713521772</v>
      </c>
      <c r="AG36" s="424"/>
      <c r="AH36" s="425"/>
      <c r="AI36" s="85"/>
      <c r="AJ36" s="426"/>
      <c r="AK36" s="88"/>
      <c r="AL36" s="105"/>
      <c r="AM36" s="88"/>
      <c r="AN36" s="88"/>
      <c r="AO36" s="88"/>
      <c r="AP36" s="88"/>
      <c r="AQ36" s="321"/>
      <c r="AR36" s="453"/>
      <c r="AS36" s="4"/>
      <c r="AT36" s="461"/>
      <c r="AU36" s="453"/>
    </row>
    <row r="37" spans="1:52" s="34" customFormat="1">
      <c r="A37" s="35" t="s">
        <v>372</v>
      </c>
      <c r="B37" s="35"/>
      <c r="C37" s="35"/>
      <c r="D37" s="35"/>
      <c r="H37" s="276"/>
      <c r="I37" s="34" t="s">
        <v>17</v>
      </c>
      <c r="K37" s="35" t="s">
        <v>18</v>
      </c>
      <c r="O37" s="308"/>
      <c r="P37" s="35"/>
      <c r="Q37" s="35"/>
      <c r="R37" s="35"/>
      <c r="V37" s="35"/>
      <c r="W37" s="35"/>
      <c r="Y37" s="34" t="s">
        <v>20</v>
      </c>
      <c r="AH37" s="35"/>
      <c r="AI37" s="35"/>
      <c r="AJ37" s="104"/>
      <c r="AK37" s="88"/>
      <c r="AL37" s="105"/>
      <c r="AM37" s="88"/>
      <c r="AN37" s="88"/>
      <c r="AO37" s="88"/>
      <c r="AP37" s="88"/>
      <c r="AQ37" s="321"/>
      <c r="AR37" s="453"/>
      <c r="AS37" s="4"/>
      <c r="AT37" s="461"/>
      <c r="AU37" s="453"/>
    </row>
    <row r="38" spans="1:52" s="36" customFormat="1" ht="19.5">
      <c r="A38" s="649" t="s">
        <v>21</v>
      </c>
      <c r="B38" s="649"/>
      <c r="C38" s="649"/>
      <c r="D38" s="649"/>
      <c r="E38" s="649"/>
      <c r="F38" s="649"/>
      <c r="G38" s="649"/>
      <c r="H38" s="649"/>
      <c r="I38" s="649"/>
      <c r="J38" s="649"/>
      <c r="K38" s="649"/>
      <c r="L38" s="451"/>
      <c r="M38" s="451"/>
      <c r="N38" s="451"/>
      <c r="O38" s="310"/>
      <c r="P38" s="57"/>
      <c r="Q38" s="57"/>
      <c r="R38" s="57"/>
      <c r="S38" s="57"/>
      <c r="T38" s="57"/>
      <c r="U38" s="57"/>
      <c r="V38" s="57"/>
      <c r="W38" s="57"/>
      <c r="X38" s="54"/>
      <c r="AH38" s="54"/>
      <c r="AI38" s="54"/>
      <c r="AJ38" s="54"/>
      <c r="AK38" s="125"/>
      <c r="AL38" s="645"/>
      <c r="AM38" s="643"/>
      <c r="AN38" s="88"/>
      <c r="AO38" s="88"/>
      <c r="AP38" s="88"/>
      <c r="AQ38" s="321"/>
      <c r="AR38" s="453"/>
      <c r="AS38" s="4"/>
      <c r="AT38" s="461"/>
      <c r="AU38" s="453"/>
    </row>
    <row r="39" spans="1:52" s="38" customFormat="1" ht="19.5">
      <c r="A39" s="648" t="s">
        <v>12</v>
      </c>
      <c r="B39" s="648"/>
      <c r="C39" s="648"/>
      <c r="D39" s="648"/>
      <c r="E39" s="648"/>
      <c r="F39" s="648"/>
      <c r="G39" s="648"/>
      <c r="H39" s="648"/>
      <c r="I39" s="648"/>
      <c r="J39" s="648"/>
      <c r="K39" s="648"/>
      <c r="L39" s="648"/>
      <c r="M39" s="648"/>
      <c r="N39" s="648"/>
      <c r="O39" s="648"/>
      <c r="P39" s="648"/>
      <c r="Q39" s="648"/>
      <c r="R39" s="648"/>
      <c r="S39" s="648"/>
      <c r="T39" s="648"/>
      <c r="U39" s="648"/>
      <c r="V39" s="648"/>
      <c r="W39" s="648"/>
      <c r="X39" s="648"/>
      <c r="Y39" s="37"/>
      <c r="Z39" s="37"/>
      <c r="AA39" s="37"/>
      <c r="AB39" s="37"/>
      <c r="AG39" s="37"/>
      <c r="AH39" s="465"/>
      <c r="AI39" s="96"/>
      <c r="AJ39" s="96"/>
      <c r="AK39" s="12"/>
      <c r="AL39" s="645"/>
      <c r="AM39" s="643"/>
      <c r="AN39" s="88"/>
      <c r="AO39" s="88"/>
      <c r="AP39" s="88"/>
      <c r="AQ39" s="321"/>
      <c r="AR39" s="453"/>
      <c r="AS39" s="4"/>
      <c r="AT39" s="461"/>
      <c r="AU39" s="453"/>
    </row>
    <row r="40" spans="1:52" s="38" customFormat="1" ht="19.5">
      <c r="A40" s="58" t="s">
        <v>11</v>
      </c>
      <c r="B40" s="58"/>
      <c r="C40" s="58"/>
      <c r="D40" s="37"/>
      <c r="E40" s="37"/>
      <c r="F40" s="37"/>
      <c r="G40" s="37"/>
      <c r="H40" s="277"/>
      <c r="I40" s="428"/>
      <c r="J40" s="428"/>
      <c r="K40" s="450"/>
      <c r="L40" s="429"/>
      <c r="M40" s="429"/>
      <c r="N40" s="429"/>
      <c r="O40" s="430"/>
      <c r="P40" s="428"/>
      <c r="Q40" s="428"/>
      <c r="R40" s="428"/>
      <c r="S40" s="429"/>
      <c r="T40" s="429"/>
      <c r="U40" s="429"/>
      <c r="V40" s="428"/>
      <c r="W40" s="431"/>
      <c r="X40" s="429"/>
      <c r="Y40" s="429"/>
      <c r="Z40" s="429"/>
      <c r="AA40" s="429"/>
      <c r="AB40" s="429"/>
      <c r="AC40" s="429"/>
      <c r="AD40" s="465"/>
      <c r="AE40" s="432"/>
      <c r="AF40" s="433"/>
      <c r="AG40" s="434"/>
      <c r="AH40" s="433"/>
      <c r="AI40" s="432"/>
      <c r="AJ40" s="143"/>
      <c r="AK40" s="143"/>
      <c r="AL40" s="645"/>
      <c r="AM40" s="644"/>
      <c r="AN40" s="88"/>
      <c r="AO40" s="88"/>
      <c r="AP40" s="180"/>
      <c r="AQ40" s="321"/>
      <c r="AR40" s="453"/>
      <c r="AS40" s="4"/>
      <c r="AT40" s="97"/>
      <c r="AU40" s="453"/>
    </row>
    <row r="41" spans="1:52">
      <c r="I41" s="465"/>
      <c r="J41" s="436"/>
      <c r="K41" s="436"/>
      <c r="L41" s="433"/>
      <c r="M41" s="433"/>
      <c r="N41" s="432"/>
      <c r="O41" s="437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5"/>
      <c r="AC41" s="435"/>
      <c r="AD41" s="465"/>
      <c r="AE41" s="432"/>
      <c r="AF41" s="433"/>
      <c r="AG41" s="434"/>
      <c r="AH41" s="432"/>
      <c r="AI41" s="432"/>
      <c r="AJ41" s="143"/>
      <c r="AK41" s="143"/>
      <c r="AL41" s="645"/>
      <c r="AM41" s="644"/>
      <c r="AN41" s="88"/>
      <c r="AO41" s="98"/>
      <c r="AP41" s="180"/>
      <c r="AQ41" s="321"/>
      <c r="AR41" s="453"/>
      <c r="AT41" s="111"/>
      <c r="AU41" s="453"/>
    </row>
    <row r="42" spans="1:52">
      <c r="I42" s="465"/>
      <c r="J42" s="143"/>
      <c r="K42" s="434"/>
      <c r="L42" s="434"/>
      <c r="M42" s="432"/>
      <c r="N42" s="432"/>
      <c r="O42" s="437"/>
      <c r="P42" s="435"/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65"/>
      <c r="AE42" s="432"/>
      <c r="AF42" s="432"/>
      <c r="AG42" s="434"/>
      <c r="AH42" s="435"/>
      <c r="AI42" s="432"/>
      <c r="AJ42" s="143"/>
      <c r="AK42" s="143"/>
      <c r="AL42" s="645"/>
      <c r="AM42" s="643"/>
      <c r="AN42" s="88"/>
      <c r="AO42" s="88"/>
      <c r="AP42" s="180"/>
      <c r="AQ42" s="321"/>
      <c r="AR42" s="453"/>
      <c r="AT42" s="453"/>
      <c r="AU42" s="453"/>
    </row>
    <row r="43" spans="1:52">
      <c r="I43" s="465"/>
      <c r="J43" s="432"/>
      <c r="K43" s="434"/>
      <c r="L43" s="433"/>
      <c r="M43" s="432"/>
      <c r="N43" s="432"/>
      <c r="O43" s="437"/>
      <c r="P43" s="435"/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65"/>
      <c r="AE43" s="432"/>
      <c r="AF43" s="432"/>
      <c r="AG43" s="434"/>
      <c r="AH43" s="435"/>
      <c r="AI43" s="435"/>
      <c r="AJ43" s="143"/>
      <c r="AK43" s="143"/>
      <c r="AL43" s="12"/>
      <c r="AM43" s="453"/>
      <c r="AN43" s="453"/>
      <c r="AO43" s="453"/>
      <c r="AP43" s="453"/>
      <c r="AQ43" s="453"/>
      <c r="AR43" s="453"/>
      <c r="AS43" s="453"/>
      <c r="AT43" s="453"/>
      <c r="AU43" s="453"/>
    </row>
    <row r="44" spans="1:52">
      <c r="I44" s="465"/>
      <c r="J44" s="143"/>
      <c r="K44" s="143"/>
      <c r="L44" s="435"/>
      <c r="M44" s="432"/>
      <c r="N44" s="435"/>
      <c r="O44" s="437"/>
      <c r="P44" s="435"/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65"/>
      <c r="AE44" s="435"/>
      <c r="AF44" s="435"/>
      <c r="AG44" s="434"/>
      <c r="AH44" s="435"/>
      <c r="AI44" s="435"/>
      <c r="AJ44" s="435"/>
      <c r="AK44" s="435"/>
      <c r="AL44" s="453"/>
      <c r="AM44" s="453"/>
      <c r="AN44" s="453"/>
      <c r="AO44" s="453"/>
      <c r="AP44" s="453"/>
      <c r="AQ44" s="453"/>
      <c r="AR44" s="453"/>
      <c r="AS44" s="453"/>
      <c r="AT44" s="453"/>
      <c r="AU44" s="453"/>
    </row>
    <row r="45" spans="1:52">
      <c r="I45" s="465"/>
      <c r="J45" s="143"/>
      <c r="K45" s="143"/>
      <c r="L45" s="435"/>
      <c r="M45" s="435"/>
      <c r="N45" s="435"/>
      <c r="O45" s="437"/>
      <c r="P45" s="435"/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</row>
    <row r="46" spans="1:52">
      <c r="I46" s="435"/>
      <c r="J46" s="435"/>
      <c r="K46" s="435"/>
      <c r="L46" s="435"/>
      <c r="M46" s="435"/>
      <c r="N46" s="435"/>
      <c r="O46" s="437"/>
      <c r="P46" s="435"/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  <c r="AC46" s="435"/>
      <c r="AD46" s="435"/>
      <c r="AE46" s="435"/>
      <c r="AF46" s="435"/>
      <c r="AG46" s="435"/>
      <c r="AH46" s="435"/>
      <c r="AI46" s="435"/>
      <c r="AJ46" s="435"/>
      <c r="AK46" s="435"/>
    </row>
    <row r="47" spans="1:52">
      <c r="I47" s="182"/>
      <c r="J47" s="143"/>
      <c r="K47" s="436"/>
      <c r="L47" s="432"/>
      <c r="M47" s="432"/>
      <c r="N47" s="432"/>
      <c r="O47" s="437"/>
      <c r="P47" s="435"/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5"/>
      <c r="AE47" s="435"/>
      <c r="AF47" s="435"/>
      <c r="AG47" s="435"/>
      <c r="AH47" s="435"/>
      <c r="AI47" s="435"/>
      <c r="AJ47" s="435"/>
      <c r="AK47" s="435"/>
    </row>
    <row r="48" spans="1:52">
      <c r="I48" s="182"/>
      <c r="J48" s="143"/>
      <c r="K48" s="436"/>
      <c r="L48" s="433"/>
      <c r="M48" s="433"/>
      <c r="N48" s="432"/>
      <c r="O48" s="437"/>
      <c r="P48" s="435"/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</row>
    <row r="49" spans="9:37">
      <c r="I49" s="182"/>
      <c r="J49" s="143"/>
      <c r="K49" s="436"/>
      <c r="L49" s="433"/>
      <c r="M49" s="432"/>
      <c r="N49" s="432"/>
      <c r="O49" s="437"/>
      <c r="P49" s="435"/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</row>
    <row r="50" spans="9:37">
      <c r="I50" s="182"/>
      <c r="J50" s="143"/>
      <c r="K50" s="436"/>
      <c r="L50" s="435"/>
      <c r="M50" s="432"/>
      <c r="N50" s="432"/>
      <c r="O50" s="437"/>
      <c r="P50" s="435"/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5"/>
      <c r="AE50" s="435"/>
      <c r="AF50" s="435"/>
      <c r="AG50" s="435"/>
      <c r="AH50" s="435"/>
      <c r="AI50" s="435"/>
      <c r="AJ50" s="435"/>
      <c r="AK50" s="435"/>
    </row>
    <row r="51" spans="9:37">
      <c r="I51" s="182"/>
      <c r="J51" s="143"/>
      <c r="K51" s="436"/>
      <c r="L51" s="432"/>
      <c r="M51" s="432"/>
      <c r="N51" s="432"/>
      <c r="O51" s="437"/>
      <c r="P51" s="435"/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</row>
    <row r="52" spans="9:37">
      <c r="I52" s="435"/>
      <c r="J52" s="435"/>
      <c r="K52" s="435"/>
      <c r="L52" s="435"/>
      <c r="M52" s="435"/>
      <c r="N52" s="435"/>
      <c r="O52" s="437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5"/>
      <c r="AC52" s="435"/>
      <c r="AD52" s="435"/>
      <c r="AE52" s="435"/>
      <c r="AF52" s="435"/>
      <c r="AG52" s="435"/>
      <c r="AH52" s="435"/>
      <c r="AI52" s="435"/>
      <c r="AJ52" s="435"/>
      <c r="AK52" s="435"/>
    </row>
  </sheetData>
  <mergeCells count="89">
    <mergeCell ref="A5:A6"/>
    <mergeCell ref="A22:A26"/>
    <mergeCell ref="A17:A21"/>
    <mergeCell ref="AE18:AE21"/>
    <mergeCell ref="AD22:AD26"/>
    <mergeCell ref="A12:A16"/>
    <mergeCell ref="A7:A11"/>
    <mergeCell ref="B12:B16"/>
    <mergeCell ref="C18:C21"/>
    <mergeCell ref="AD5:AD6"/>
    <mergeCell ref="AD7:AD11"/>
    <mergeCell ref="AD12:AD16"/>
    <mergeCell ref="AD17:AD21"/>
    <mergeCell ref="W12:W16"/>
    <mergeCell ref="W17:W21"/>
    <mergeCell ref="I7:I16"/>
    <mergeCell ref="W29:X29"/>
    <mergeCell ref="I29:J29"/>
    <mergeCell ref="W33:X33"/>
    <mergeCell ref="P32:Q32"/>
    <mergeCell ref="W32:X32"/>
    <mergeCell ref="I32:J32"/>
    <mergeCell ref="I33:J33"/>
    <mergeCell ref="A1:AG1"/>
    <mergeCell ref="D2:J2"/>
    <mergeCell ref="O2:V2"/>
    <mergeCell ref="X2:AG2"/>
    <mergeCell ref="B3:C3"/>
    <mergeCell ref="D3:H3"/>
    <mergeCell ref="I3:J3"/>
    <mergeCell ref="K3:O3"/>
    <mergeCell ref="P3:Q3"/>
    <mergeCell ref="R3:V3"/>
    <mergeCell ref="W3:X3"/>
    <mergeCell ref="Y3:AC3"/>
    <mergeCell ref="AD3:AE3"/>
    <mergeCell ref="AF3:AJ3"/>
    <mergeCell ref="B29:C29"/>
    <mergeCell ref="P29:Q29"/>
    <mergeCell ref="I30:J30"/>
    <mergeCell ref="B30:C30"/>
    <mergeCell ref="B31:C31"/>
    <mergeCell ref="I31:J31"/>
    <mergeCell ref="P31:Q31"/>
    <mergeCell ref="I34:J34"/>
    <mergeCell ref="P34:Q34"/>
    <mergeCell ref="AD34:AE34"/>
    <mergeCell ref="B33:C33"/>
    <mergeCell ref="AD31:AE31"/>
    <mergeCell ref="B32:C32"/>
    <mergeCell ref="AD36:AE36"/>
    <mergeCell ref="B35:C35"/>
    <mergeCell ref="I35:J35"/>
    <mergeCell ref="P35:Q35"/>
    <mergeCell ref="W35:X35"/>
    <mergeCell ref="AD35:AE35"/>
    <mergeCell ref="B36:C36"/>
    <mergeCell ref="I36:J36"/>
    <mergeCell ref="P36:Q36"/>
    <mergeCell ref="W36:X36"/>
    <mergeCell ref="AD33:AE33"/>
    <mergeCell ref="AD32:AE32"/>
    <mergeCell ref="P30:Q30"/>
    <mergeCell ref="W30:X30"/>
    <mergeCell ref="W31:X31"/>
    <mergeCell ref="P33:Q33"/>
    <mergeCell ref="AD30:AE30"/>
    <mergeCell ref="W5:W6"/>
    <mergeCell ref="A38:K38"/>
    <mergeCell ref="A39:X39"/>
    <mergeCell ref="W34:X34"/>
    <mergeCell ref="B22:B26"/>
    <mergeCell ref="P5:P6"/>
    <mergeCell ref="P17:P21"/>
    <mergeCell ref="P22:P26"/>
    <mergeCell ref="B17:B21"/>
    <mergeCell ref="B7:B11"/>
    <mergeCell ref="B5:B6"/>
    <mergeCell ref="I5:I6"/>
    <mergeCell ref="W7:W11"/>
    <mergeCell ref="J23:J26"/>
    <mergeCell ref="A29:A36"/>
    <mergeCell ref="B34:C34"/>
    <mergeCell ref="P7:P11"/>
    <mergeCell ref="P12:P16"/>
    <mergeCell ref="Q18:Q21"/>
    <mergeCell ref="I17:I26"/>
    <mergeCell ref="X18:X21"/>
    <mergeCell ref="W22:W26"/>
  </mergeCells>
  <phoneticPr fontId="1" type="noConversion"/>
  <dataValidations count="2">
    <dataValidation type="list" allowBlank="1" showInputMessage="1" showErrorMessage="1" sqref="AM38:AM42">
      <formula1>湯食</formula1>
    </dataValidation>
    <dataValidation type="list" allowBlank="1" showInputMessage="1" showErrorMessage="1" sqref="AL38:AL42">
      <formula1>湯品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已命名的範圍</vt:lpstr>
      </vt:variant>
      <vt:variant>
        <vt:i4>4</vt:i4>
      </vt:variant>
    </vt:vector>
  </HeadingPairs>
  <TitlesOfParts>
    <vt:vector size="13" baseType="lpstr">
      <vt:lpstr>月菜單</vt:lpstr>
      <vt:lpstr>第1週</vt:lpstr>
      <vt:lpstr>Sheet1</vt:lpstr>
      <vt:lpstr>Sheet2</vt:lpstr>
      <vt:lpstr>Sheet3</vt:lpstr>
      <vt:lpstr>第2週</vt:lpstr>
      <vt:lpstr>第3週</vt:lpstr>
      <vt:lpstr>第4週</vt:lpstr>
      <vt:lpstr>第5週</vt:lpstr>
      <vt:lpstr>月菜單!Print_Area</vt:lpstr>
      <vt:lpstr>第1週!Print_Area</vt:lpstr>
      <vt:lpstr>第2週!Print_Area</vt:lpstr>
      <vt:lpstr>第3週!Print_Area</vt:lpstr>
    </vt:vector>
  </TitlesOfParts>
  <Company>e-kitchen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</dc:creator>
  <cp:lastModifiedBy>user</cp:lastModifiedBy>
  <cp:lastPrinted>2026-09-07T05:38:47Z</cp:lastPrinted>
  <dcterms:created xsi:type="dcterms:W3CDTF">2005-05-16T01:42:21Z</dcterms:created>
  <dcterms:modified xsi:type="dcterms:W3CDTF">2026-09-15T06:52:33Z</dcterms:modified>
</cp:coreProperties>
</file>